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https://ctipub-my.sharepoint.com/personal/teodor_turcanu_upb_ro/Documents/2.Decanat/2.PI/Licență/2025-2029/"/>
    </mc:Choice>
  </mc:AlternateContent>
  <xr:revisionPtr revIDLastSave="312" documentId="8_{CD3AC9B6-8B5B-48A6-8FAD-92FA696B8299}" xr6:coauthVersionLast="47" xr6:coauthVersionMax="47" xr10:uidLastSave="{975FD3A9-0F13-4D24-B77B-911D32FEF8C8}"/>
  <bookViews>
    <workbookView xWindow="-120" yWindow="-120" windowWidth="29040" windowHeight="15840" xr2:uid="{00000000-000D-0000-FFFF-FFFF00000000}"/>
  </bookViews>
  <sheets>
    <sheet name="Sem_I" sheetId="14" r:id="rId1"/>
    <sheet name="Sem_II" sheetId="24" r:id="rId2"/>
    <sheet name="Sem_III" sheetId="19" r:id="rId3"/>
    <sheet name="Sem_IV" sheetId="28" r:id="rId4"/>
    <sheet name="Sem_V" sheetId="29" r:id="rId5"/>
    <sheet name="Sem_VI" sheetId="26" r:id="rId6"/>
    <sheet name="Sem_VII" sheetId="25" r:id="rId7"/>
    <sheet name="Sem_VIII" sheetId="21" r:id="rId8"/>
  </sheets>
  <externalReferences>
    <externalReference r:id="rId9"/>
  </externalReferences>
  <definedNames>
    <definedName name="_xlnm.Print_Area" localSheetId="0">Sem_I!$A$1:$M$65</definedName>
    <definedName name="_xlnm.Print_Area" localSheetId="1">Sem_II!$A$1:$M$63</definedName>
    <definedName name="_xlnm.Print_Area" localSheetId="2">Sem_III!$A$1:$M$59</definedName>
    <definedName name="_xlnm.Print_Area" localSheetId="3">Sem_IV!$A$1:$M$63</definedName>
    <definedName name="_xlnm.Print_Area" localSheetId="4">Sem_V!$A$1:$M$62</definedName>
    <definedName name="_xlnm.Print_Area" localSheetId="5">Sem_VI!$A$1:$M$67</definedName>
    <definedName name="_xlnm.Print_Area" localSheetId="6">Sem_VII!$A$1:$M$61</definedName>
    <definedName name="_xlnm.Print_Area" localSheetId="7">Sem_VIII!$A$1:$M$65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3" i="29" l="1"/>
  <c r="J23" i="29"/>
  <c r="L2" i="26" l="1"/>
  <c r="J17" i="29"/>
  <c r="J15" i="29"/>
  <c r="K15" i="29" s="1"/>
  <c r="D33" i="29"/>
  <c r="J33" i="29"/>
  <c r="D2" i="29"/>
  <c r="C4" i="29"/>
  <c r="C3" i="29"/>
  <c r="B33" i="29"/>
  <c r="D30" i="29"/>
  <c r="D29" i="29"/>
  <c r="D28" i="29"/>
  <c r="J24" i="29"/>
  <c r="K24" i="29" s="1"/>
  <c r="J22" i="29"/>
  <c r="K22" i="29" s="1"/>
  <c r="M20" i="29"/>
  <c r="L20" i="29"/>
  <c r="I20" i="29"/>
  <c r="H20" i="29"/>
  <c r="G20" i="29"/>
  <c r="F20" i="29"/>
  <c r="I19" i="29"/>
  <c r="H19" i="29"/>
  <c r="G19" i="29"/>
  <c r="F19" i="29"/>
  <c r="E19" i="29"/>
  <c r="K17" i="29"/>
  <c r="J13" i="29"/>
  <c r="K13" i="29" s="1"/>
  <c r="J12" i="29"/>
  <c r="K12" i="29" s="1"/>
  <c r="J11" i="29"/>
  <c r="K11" i="29" s="1"/>
  <c r="J10" i="29"/>
  <c r="K10" i="29" s="1"/>
  <c r="J9" i="29"/>
  <c r="D1" i="29"/>
  <c r="J13" i="26"/>
  <c r="K13" i="26"/>
  <c r="J14" i="26"/>
  <c r="K14" i="26"/>
  <c r="J19" i="29" l="1"/>
  <c r="K9" i="29"/>
  <c r="K19" i="29" s="1"/>
  <c r="D26" i="21"/>
  <c r="J12" i="21"/>
  <c r="K12" i="21" s="1"/>
  <c r="J10" i="21"/>
  <c r="K10" i="21" s="1"/>
  <c r="J12" i="25"/>
  <c r="K12" i="25" s="1"/>
  <c r="J12" i="26"/>
  <c r="K12" i="26" s="1"/>
  <c r="K14" i="28"/>
  <c r="K15" i="28"/>
  <c r="J14" i="28"/>
  <c r="J15" i="28"/>
  <c r="K11" i="28"/>
  <c r="J11" i="28"/>
  <c r="K12" i="19"/>
  <c r="J12" i="19"/>
  <c r="J14" i="24" l="1"/>
  <c r="K14" i="24" s="1"/>
  <c r="J12" i="24"/>
  <c r="K12" i="24" s="1"/>
  <c r="K14" i="14" l="1"/>
  <c r="J14" i="14"/>
  <c r="J11" i="14"/>
  <c r="K11" i="14" s="1"/>
  <c r="J16" i="25"/>
  <c r="K16" i="25" s="1"/>
  <c r="J23" i="14"/>
  <c r="K23" i="14" s="1"/>
  <c r="J14" i="21"/>
  <c r="K14" i="21" s="1"/>
  <c r="K31" i="21"/>
  <c r="D31" i="26"/>
  <c r="J21" i="21"/>
  <c r="K21" i="21" s="1"/>
  <c r="J10" i="24"/>
  <c r="K10" i="24" s="1"/>
  <c r="M17" i="19"/>
  <c r="L17" i="19"/>
  <c r="M21" i="24"/>
  <c r="L21" i="24"/>
  <c r="M21" i="14"/>
  <c r="L21" i="14"/>
  <c r="D27" i="21"/>
  <c r="J16" i="21"/>
  <c r="K16" i="21" s="1"/>
  <c r="J11" i="21"/>
  <c r="K11" i="21" s="1"/>
  <c r="M19" i="21"/>
  <c r="L19" i="21"/>
  <c r="D1" i="21"/>
  <c r="L21" i="25"/>
  <c r="M21" i="26"/>
  <c r="L21" i="26"/>
  <c r="M21" i="25"/>
  <c r="D1" i="25"/>
  <c r="D1" i="26"/>
  <c r="L19" i="28"/>
  <c r="H20" i="14"/>
  <c r="G21" i="14"/>
  <c r="G20" i="14"/>
  <c r="F21" i="14"/>
  <c r="F20" i="14"/>
  <c r="D27" i="28"/>
  <c r="D25" i="28"/>
  <c r="D24" i="19"/>
  <c r="D22" i="19"/>
  <c r="D28" i="24"/>
  <c r="D27" i="24"/>
  <c r="D26" i="24"/>
  <c r="D30" i="14"/>
  <c r="D29" i="14"/>
  <c r="D28" i="14"/>
  <c r="J13" i="28"/>
  <c r="K13" i="28" s="1"/>
  <c r="M19" i="28"/>
  <c r="D1" i="28"/>
  <c r="D1" i="19"/>
  <c r="J18" i="24"/>
  <c r="K18" i="24" s="1"/>
  <c r="J15" i="14"/>
  <c r="K15" i="14" s="1"/>
  <c r="D1" i="24"/>
  <c r="C4" i="25"/>
  <c r="C4" i="26"/>
  <c r="C4" i="28"/>
  <c r="C4" i="24"/>
  <c r="C3" i="25"/>
  <c r="C3" i="26"/>
  <c r="C3" i="28"/>
  <c r="C3" i="24"/>
  <c r="E18" i="21"/>
  <c r="J18" i="25"/>
  <c r="K18" i="25" s="1"/>
  <c r="J31" i="25"/>
  <c r="D30" i="26"/>
  <c r="J18" i="26"/>
  <c r="K18" i="26" s="1"/>
  <c r="E16" i="19" l="1"/>
  <c r="E20" i="14"/>
  <c r="J18" i="14"/>
  <c r="K18" i="14" s="1"/>
  <c r="D28" i="21"/>
  <c r="J34" i="26"/>
  <c r="J31" i="24"/>
  <c r="B31" i="25"/>
  <c r="B34" i="26"/>
  <c r="B31" i="21"/>
  <c r="B30" i="28"/>
  <c r="B31" i="24"/>
  <c r="B27" i="19"/>
  <c r="J30" i="28"/>
  <c r="D28" i="25"/>
  <c r="D27" i="25"/>
  <c r="D26" i="25"/>
  <c r="D29" i="26"/>
  <c r="J21" i="28"/>
  <c r="J17" i="28"/>
  <c r="J12" i="28"/>
  <c r="K12" i="28" s="1"/>
  <c r="J10" i="28"/>
  <c r="K10" i="28" s="1"/>
  <c r="J9" i="28"/>
  <c r="J19" i="19"/>
  <c r="K19" i="19" s="1"/>
  <c r="J15" i="19"/>
  <c r="J14" i="19"/>
  <c r="K14" i="19" s="1"/>
  <c r="J13" i="19"/>
  <c r="K13" i="19" s="1"/>
  <c r="J11" i="19"/>
  <c r="K11" i="19" s="1"/>
  <c r="J10" i="19"/>
  <c r="K10" i="19" s="1"/>
  <c r="J9" i="19"/>
  <c r="J16" i="24"/>
  <c r="J15" i="24"/>
  <c r="K15" i="24" s="1"/>
  <c r="J13" i="24"/>
  <c r="K13" i="24" s="1"/>
  <c r="J11" i="24"/>
  <c r="K11" i="24" s="1"/>
  <c r="J9" i="24"/>
  <c r="K9" i="24" s="1"/>
  <c r="J25" i="14"/>
  <c r="K25" i="14" s="1"/>
  <c r="J16" i="14"/>
  <c r="K16" i="14" s="1"/>
  <c r="J13" i="14"/>
  <c r="K13" i="14" s="1"/>
  <c r="J12" i="14"/>
  <c r="K12" i="14" s="1"/>
  <c r="J10" i="14"/>
  <c r="K10" i="14" s="1"/>
  <c r="J9" i="14"/>
  <c r="K9" i="14" s="1"/>
  <c r="J9" i="25"/>
  <c r="J13" i="21"/>
  <c r="K13" i="21" s="1"/>
  <c r="J9" i="21"/>
  <c r="J23" i="25"/>
  <c r="K23" i="25" s="1"/>
  <c r="J23" i="26"/>
  <c r="K23" i="26" s="1"/>
  <c r="J22" i="28"/>
  <c r="K22" i="28" s="1"/>
  <c r="J23" i="24"/>
  <c r="K23" i="24" s="1"/>
  <c r="L3" i="28"/>
  <c r="M3" i="21"/>
  <c r="L3" i="26"/>
  <c r="L3" i="24"/>
  <c r="M2" i="21"/>
  <c r="L2" i="28"/>
  <c r="L2" i="24"/>
  <c r="D2" i="25"/>
  <c r="D2" i="26"/>
  <c r="D2" i="28"/>
  <c r="D2" i="24"/>
  <c r="D2" i="19"/>
  <c r="J18" i="21" l="1"/>
  <c r="K9" i="28"/>
  <c r="K9" i="19"/>
  <c r="K9" i="21"/>
  <c r="K18" i="21" s="1"/>
  <c r="K21" i="28" l="1"/>
  <c r="I19" i="28"/>
  <c r="H19" i="28"/>
  <c r="G19" i="28"/>
  <c r="F19" i="28"/>
  <c r="I18" i="28"/>
  <c r="H18" i="28"/>
  <c r="G18" i="28"/>
  <c r="F18" i="28"/>
  <c r="E18" i="28"/>
  <c r="K17" i="28"/>
  <c r="J16" i="28"/>
  <c r="J18" i="28" s="1"/>
  <c r="I21" i="26"/>
  <c r="H21" i="26"/>
  <c r="G21" i="26"/>
  <c r="F21" i="26"/>
  <c r="I20" i="26"/>
  <c r="H20" i="26"/>
  <c r="G20" i="26"/>
  <c r="F20" i="26"/>
  <c r="E20" i="26"/>
  <c r="J15" i="26"/>
  <c r="K15" i="26" s="1"/>
  <c r="J11" i="26"/>
  <c r="K11" i="26" s="1"/>
  <c r="J10" i="26"/>
  <c r="K10" i="26" s="1"/>
  <c r="J9" i="26"/>
  <c r="I21" i="25"/>
  <c r="H21" i="25"/>
  <c r="G21" i="25"/>
  <c r="F21" i="25"/>
  <c r="I20" i="25"/>
  <c r="H20" i="25"/>
  <c r="G20" i="25"/>
  <c r="F20" i="25"/>
  <c r="E20" i="25"/>
  <c r="J14" i="25"/>
  <c r="K14" i="25" s="1"/>
  <c r="J13" i="25"/>
  <c r="K13" i="25" s="1"/>
  <c r="J11" i="25"/>
  <c r="K11" i="25" s="1"/>
  <c r="J10" i="25"/>
  <c r="K9" i="25"/>
  <c r="J27" i="19"/>
  <c r="G18" i="21"/>
  <c r="F19" i="21"/>
  <c r="F18" i="21"/>
  <c r="I19" i="21"/>
  <c r="I18" i="21"/>
  <c r="H19" i="21"/>
  <c r="H18" i="21"/>
  <c r="G19" i="21"/>
  <c r="I17" i="19"/>
  <c r="I16" i="19"/>
  <c r="H17" i="19"/>
  <c r="H16" i="19"/>
  <c r="G17" i="19"/>
  <c r="G16" i="19"/>
  <c r="F17" i="19"/>
  <c r="F16" i="19"/>
  <c r="I21" i="24"/>
  <c r="I20" i="24"/>
  <c r="H21" i="24"/>
  <c r="H20" i="24"/>
  <c r="G21" i="24"/>
  <c r="G20" i="24"/>
  <c r="F21" i="24"/>
  <c r="F20" i="24"/>
  <c r="E20" i="24"/>
  <c r="I21" i="14"/>
  <c r="H21" i="14"/>
  <c r="I20" i="14"/>
  <c r="J20" i="26" l="1"/>
  <c r="J20" i="25"/>
  <c r="K10" i="25"/>
  <c r="K20" i="25" s="1"/>
  <c r="K9" i="26"/>
  <c r="K20" i="26" s="1"/>
  <c r="K16" i="28"/>
  <c r="K18" i="28" s="1"/>
  <c r="J16" i="19" l="1"/>
  <c r="K15" i="19"/>
  <c r="J20" i="24"/>
  <c r="K16" i="24"/>
  <c r="J20" i="14"/>
  <c r="D2" i="21"/>
  <c r="K20" i="24" l="1"/>
  <c r="C28" i="21"/>
  <c r="C24" i="19"/>
  <c r="C28" i="24"/>
  <c r="C27" i="21"/>
  <c r="C23" i="19"/>
  <c r="C27" i="24"/>
  <c r="C26" i="21"/>
  <c r="C22" i="19"/>
  <c r="C26" i="24"/>
  <c r="C4" i="21"/>
  <c r="C4" i="19"/>
  <c r="C3" i="21"/>
  <c r="C3" i="19"/>
  <c r="K16" i="19" l="1"/>
  <c r="K20" i="14"/>
</calcChain>
</file>

<file path=xl/sharedStrings.xml><?xml version="1.0" encoding="utf-8"?>
<sst xmlns="http://schemas.openxmlformats.org/spreadsheetml/2006/main" count="578" uniqueCount="164">
  <si>
    <t>Plan de învățământ licență</t>
  </si>
  <si>
    <t>2025 - 2029</t>
  </si>
  <si>
    <t>Anul universitar:</t>
  </si>
  <si>
    <t>2025 - 2026</t>
  </si>
  <si>
    <t xml:space="preserve">Domeniul: </t>
  </si>
  <si>
    <t>Anul de studii:</t>
  </si>
  <si>
    <t>I</t>
  </si>
  <si>
    <t xml:space="preserve">Programul de studii: </t>
  </si>
  <si>
    <t>Semestrul:</t>
  </si>
  <si>
    <t>Nr.
crt.</t>
  </si>
  <si>
    <t>Codul disciplinei</t>
  </si>
  <si>
    <t xml:space="preserve">Denumirea disciplinei </t>
  </si>
  <si>
    <t>Categorie formativă</t>
  </si>
  <si>
    <t>Nr. ECTS</t>
  </si>
  <si>
    <t>Ore/săptămână</t>
  </si>
  <si>
    <t>Total ore</t>
  </si>
  <si>
    <t>Forma de evaluare</t>
  </si>
  <si>
    <t>C</t>
  </si>
  <si>
    <t>S</t>
  </si>
  <si>
    <t>L</t>
  </si>
  <si>
    <t>P</t>
  </si>
  <si>
    <t>Activități 
didactice</t>
  </si>
  <si>
    <t>Studiu individual</t>
  </si>
  <si>
    <t xml:space="preserve">Discipline Obligatorii (Ob) </t>
  </si>
  <si>
    <t>F</t>
  </si>
  <si>
    <t>E</t>
  </si>
  <si>
    <t>V</t>
  </si>
  <si>
    <t>Discipline opționale (Op)</t>
  </si>
  <si>
    <t>Statistici:</t>
  </si>
  <si>
    <t>ECTS/Ore:</t>
  </si>
  <si>
    <t>Ex.</t>
  </si>
  <si>
    <t>Ver./Col.</t>
  </si>
  <si>
    <t>Număr:</t>
  </si>
  <si>
    <t>Discipline facultative (Fac)</t>
  </si>
  <si>
    <t>Psihologia educației</t>
  </si>
  <si>
    <t>Voluntariat 1</t>
  </si>
  <si>
    <t>C'</t>
  </si>
  <si>
    <t>75 ore</t>
  </si>
  <si>
    <t>TOTAL NUMĂR 
DE ORE</t>
  </si>
  <si>
    <t>Discipline Obligatorii:</t>
  </si>
  <si>
    <t>Discipline Opționale:</t>
  </si>
  <si>
    <t>Discipline Facultative:</t>
  </si>
  <si>
    <t>Rector,</t>
  </si>
  <si>
    <t>Decan,</t>
  </si>
  <si>
    <t>Director departament,</t>
  </si>
  <si>
    <t>Mihnea - Cosmin COSTOIU</t>
  </si>
  <si>
    <r>
      <t xml:space="preserve">Avizat </t>
    </r>
    <r>
      <rPr>
        <i/>
        <sz val="11"/>
        <color theme="1"/>
        <rFont val="Arial Nova Light"/>
        <family val="2"/>
      </rPr>
      <t>Direcția evaluarea și asigurarea calității</t>
    </r>
    <r>
      <rPr>
        <sz val="11"/>
        <color theme="1"/>
        <rFont val="Arial Nova Light"/>
        <family val="2"/>
      </rPr>
      <t>,</t>
    </r>
  </si>
  <si>
    <t>Petrișor-Laurențiu ȚUCĂ</t>
  </si>
  <si>
    <t>II</t>
  </si>
  <si>
    <t>Pedagogie I:
- Fundamentele pedagogiei
- Teoria și metodologia curriculumului</t>
  </si>
  <si>
    <t>Voluntariat 2</t>
  </si>
  <si>
    <r>
      <t xml:space="preserve">Avizat </t>
    </r>
    <r>
      <rPr>
        <i/>
        <sz val="11"/>
        <color rgb="FF000000"/>
        <rFont val="Arial Nova Light"/>
        <family val="2"/>
      </rPr>
      <t>Direcția evaluarea și asigurarea calității</t>
    </r>
    <r>
      <rPr>
        <sz val="11"/>
        <color rgb="FF000000"/>
        <rFont val="Arial Nova Light"/>
        <family val="2"/>
      </rPr>
      <t>,</t>
    </r>
  </si>
  <si>
    <t>2026 - 2027</t>
  </si>
  <si>
    <t>Nr. Crt.</t>
  </si>
  <si>
    <t>Pedagogie II:
- Teoria și metodologia instruirii
- Teoria și metodologia evaluării</t>
  </si>
  <si>
    <t>Voluntariat 3</t>
  </si>
  <si>
    <t>Didactica specializării</t>
  </si>
  <si>
    <t>Voluntariat 4</t>
  </si>
  <si>
    <t>2027 - 2028</t>
  </si>
  <si>
    <t>III</t>
  </si>
  <si>
    <t>Instruire asistată de calculator</t>
  </si>
  <si>
    <t xml:space="preserve">Practică pedagogică de specialitate în învățământul preuniversitar 1 </t>
  </si>
  <si>
    <t>42 ore</t>
  </si>
  <si>
    <t>Voluntariat 5</t>
  </si>
  <si>
    <t xml:space="preserve">Practică </t>
  </si>
  <si>
    <t>S'</t>
  </si>
  <si>
    <t>360 ore</t>
  </si>
  <si>
    <t>Managementul clasei de elevi</t>
  </si>
  <si>
    <t xml:space="preserve">Practică pedagogică de specialitate în învățământul preuniversitar 2 </t>
  </si>
  <si>
    <t>36 ore</t>
  </si>
  <si>
    <t>Voluntariat 6</t>
  </si>
  <si>
    <t>Examen de absolvire: Nivelul I</t>
  </si>
  <si>
    <t xml:space="preserve">    5 ECTS</t>
  </si>
  <si>
    <t>2028 - 2029</t>
  </si>
  <si>
    <t>IV</t>
  </si>
  <si>
    <t>Voluntariat 7</t>
  </si>
  <si>
    <t>Anul de studii</t>
  </si>
  <si>
    <t>Elaborarea proiectului de diplomă</t>
  </si>
  <si>
    <t>S''</t>
  </si>
  <si>
    <t>Voluntariat 8</t>
  </si>
  <si>
    <t>Promovarea examenului de diplomă</t>
  </si>
  <si>
    <t xml:space="preserve">     10 ECTS</t>
  </si>
  <si>
    <t>Științe inginerești aplicate</t>
  </si>
  <si>
    <t>Analiză matematică 1</t>
  </si>
  <si>
    <t>Algebră liniară, geometrie analitică şi diferenţială 1</t>
  </si>
  <si>
    <t>Fizica 1</t>
  </si>
  <si>
    <t>Programarea calculatoarelor şi limbaje de programare 1</t>
  </si>
  <si>
    <t>Chimie</t>
  </si>
  <si>
    <t>Cultură şi instituţii europene</t>
  </si>
  <si>
    <t>Limba engleză 1</t>
  </si>
  <si>
    <t>Educaţie fizică şi sport 1</t>
  </si>
  <si>
    <t>Fizică computaţională</t>
  </si>
  <si>
    <t xml:space="preserve">Data mining &amp; Big data </t>
  </si>
  <si>
    <t>Filosofie</t>
  </si>
  <si>
    <t>Decan</t>
  </si>
  <si>
    <t>Alina PETRESCU - NIȚĂ</t>
  </si>
  <si>
    <t>Analiză matematică 2</t>
  </si>
  <si>
    <t>Algebră liniară, geometrie analitică şi diferenţială 2</t>
  </si>
  <si>
    <t>Metode numerice</t>
  </si>
  <si>
    <t>Fizică 2</t>
  </si>
  <si>
    <t>Programarea calculatoarelor şi limbaje de programare 2</t>
  </si>
  <si>
    <t>Limba engleză  2</t>
  </si>
  <si>
    <t>Grafică asistată de calculator</t>
  </si>
  <si>
    <t>Educaţie fizică şi sport 2</t>
  </si>
  <si>
    <t>Metode de calcul matriceal</t>
  </si>
  <si>
    <t>Fizică - metode experimentale</t>
  </si>
  <si>
    <t>Ecuaţii diferenţiale</t>
  </si>
  <si>
    <t>Teoria probabilităţilor şi statistică matematică</t>
  </si>
  <si>
    <t>Programare orientată pe obiecte</t>
  </si>
  <si>
    <t>Mecanică</t>
  </si>
  <si>
    <t>Termodinamică şi fizică statistică</t>
  </si>
  <si>
    <t>Rezistenţa materialelor</t>
  </si>
  <si>
    <t>Comunicare şi relaţii publice</t>
  </si>
  <si>
    <t>Limba engleză pentru IT&amp;C</t>
  </si>
  <si>
    <t>Matematici speciale</t>
  </si>
  <si>
    <t>Analiză complexă</t>
  </si>
  <si>
    <t>Electromagnetism</t>
  </si>
  <si>
    <t>Mecanică cuantică</t>
  </si>
  <si>
    <t>Electrotehnică</t>
  </si>
  <si>
    <t>Python cu aplicaţii în inginerie</t>
  </si>
  <si>
    <t>Legislaţie generală</t>
  </si>
  <si>
    <t>Istoria Romaniei</t>
  </si>
  <si>
    <t>Educaţie fizică şi sport 3</t>
  </si>
  <si>
    <t>Invatare automată cu Python</t>
  </si>
  <si>
    <t>Grafică (2D, 3D, animaţie)</t>
  </si>
  <si>
    <t>Sisteme automate</t>
  </si>
  <si>
    <t>Integrare europeană</t>
  </si>
  <si>
    <t>Arhitectura calculatoarelor</t>
  </si>
  <si>
    <t>Inteligenţa artificială</t>
  </si>
  <si>
    <t>Sisteme de operare</t>
  </si>
  <si>
    <t>Reţele de calculatoare</t>
  </si>
  <si>
    <t>Politologie</t>
  </si>
  <si>
    <t>Matematică și informatică aplicată în inginerie</t>
  </si>
  <si>
    <t>Matematici discrete pentru calculatoare</t>
  </si>
  <si>
    <t xml:space="preserve">Analiză numerică asistată </t>
  </si>
  <si>
    <t>Algoritmi şi structuri de date</t>
  </si>
  <si>
    <t xml:space="preserve">Baze de date </t>
  </si>
  <si>
    <t xml:space="preserve">Analiza reală </t>
  </si>
  <si>
    <t>Metoda diferenţelor finite</t>
  </si>
  <si>
    <t>Sisteme dinamice şi geometrie diferenţială</t>
  </si>
  <si>
    <t xml:space="preserve">Teoria sistemelor şi control optimal </t>
  </si>
  <si>
    <t>Analiză funcţională cu aplicaţii in inginerie</t>
  </si>
  <si>
    <t>Analiză statistică</t>
  </si>
  <si>
    <t>Teoria algoritmilor</t>
  </si>
  <si>
    <t>Cercetări operaţionale</t>
  </si>
  <si>
    <t>Cercetări operaţionale - Proiect</t>
  </si>
  <si>
    <t>Metoda elementelor de frontieră</t>
  </si>
  <si>
    <t>Ştiinţa şi ingineria materialelor</t>
  </si>
  <si>
    <t>Tehnici avansate de prelucrare a imaginilor</t>
  </si>
  <si>
    <t>Gestiunea informatică a  documentelor</t>
  </si>
  <si>
    <t>Limba engleză pt. calculatoare
şi cultură engleză</t>
  </si>
  <si>
    <t xml:space="preserve">Programarea aplicațiilor web </t>
  </si>
  <si>
    <t xml:space="preserve">Criptografie </t>
  </si>
  <si>
    <t>Fractali</t>
  </si>
  <si>
    <t xml:space="preserve">Teoria jocurilor      </t>
  </si>
  <si>
    <t>Tehnici de bază în programarea neliniară</t>
  </si>
  <si>
    <t>Dinamici neliniare şi haos</t>
  </si>
  <si>
    <t>Economie generală</t>
  </si>
  <si>
    <t>Teoria aproximării şi elemente finite 
cu soft specializat</t>
  </si>
  <si>
    <t>Teoria informaţiei şi teoria codurilor</t>
  </si>
  <si>
    <t>Proiect de inginerie matematică</t>
  </si>
  <si>
    <t>Procesarea imaginilor digitale</t>
  </si>
  <si>
    <t>Istoria tehnicii</t>
  </si>
  <si>
    <t>Principii de conduită academică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</si>
</sst>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</font>
    <font>
      <b/>
      <sz val="14"/>
      <color theme="1"/>
      <name val="Calibri"/>
      <family val="2"/>
      <charset val="238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rgb="FF000000"/>
      <name val="Calibri"/>
      <family val="2"/>
      <scheme val="minor"/>
    </font>
    <font>
      <sz val="11"/>
      <color theme="1"/>
      <name val="Arial Nova Light"/>
      <family val="2"/>
    </font>
    <font>
      <i/>
      <sz val="11"/>
      <color theme="1"/>
      <name val="Arial Nova Light"/>
      <family val="2"/>
    </font>
    <font>
      <sz val="11"/>
      <color rgb="FF000000"/>
      <name val="Arial Nova Light"/>
      <family val="2"/>
    </font>
    <font>
      <i/>
      <sz val="11"/>
      <color rgb="FF000000"/>
      <name val="Arial Nova Light"/>
      <family val="2"/>
    </font>
    <font>
      <b/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26"/>
      </patternFill>
    </fill>
  </fills>
  <borders count="7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426">
    <xf numFmtId="0" fontId="0" fillId="0" borderId="0" xfId="0"/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right" vertical="center" wrapText="1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 wrapText="1"/>
    </xf>
    <xf numFmtId="0" fontId="1" fillId="2" borderId="9" xfId="0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right" vertical="center" wrapText="1"/>
    </xf>
    <xf numFmtId="0" fontId="8" fillId="0" borderId="0" xfId="0" applyFont="1" applyAlignment="1">
      <alignment horizontal="center" vertical="center" wrapText="1"/>
    </xf>
    <xf numFmtId="0" fontId="7" fillId="0" borderId="0" xfId="0" applyFont="1"/>
    <xf numFmtId="0" fontId="8" fillId="0" borderId="0" xfId="0" applyFont="1" applyAlignment="1">
      <alignment horizontal="right" vertical="center"/>
    </xf>
    <xf numFmtId="0" fontId="8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1" fillId="0" borderId="13" xfId="0" applyFont="1" applyBorder="1" applyAlignment="1">
      <alignment horizontal="right" vertical="center" wrapText="1"/>
    </xf>
    <xf numFmtId="0" fontId="1" fillId="0" borderId="15" xfId="0" applyFont="1" applyBorder="1" applyAlignment="1">
      <alignment horizontal="right" vertical="center" wrapText="1"/>
    </xf>
    <xf numFmtId="0" fontId="1" fillId="0" borderId="14" xfId="0" applyFont="1" applyBorder="1" applyAlignment="1">
      <alignment horizontal="right" vertical="center" wrapText="1"/>
    </xf>
    <xf numFmtId="0" fontId="0" fillId="0" borderId="11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4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3" xfId="0" applyBorder="1"/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" xfId="0" applyBorder="1" applyAlignment="1">
      <alignment horizontal="left" vertical="center" wrapText="1"/>
    </xf>
    <xf numFmtId="0" fontId="0" fillId="0" borderId="26" xfId="0" applyBorder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0" fillId="0" borderId="42" xfId="0" applyBorder="1" applyAlignment="1">
      <alignment horizontal="left" vertical="center" wrapText="1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0" fillId="0" borderId="35" xfId="0" applyBorder="1" applyAlignment="1">
      <alignment vertical="center" wrapText="1"/>
    </xf>
    <xf numFmtId="0" fontId="0" fillId="0" borderId="48" xfId="0" applyBorder="1" applyAlignment="1">
      <alignment horizontal="left" vertical="center" wrapText="1"/>
    </xf>
    <xf numFmtId="0" fontId="0" fillId="0" borderId="50" xfId="0" applyBorder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0" fillId="0" borderId="30" xfId="0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0" fillId="0" borderId="53" xfId="0" applyBorder="1" applyAlignment="1">
      <alignment horizontal="center" vertical="center" wrapText="1"/>
    </xf>
    <xf numFmtId="0" fontId="0" fillId="0" borderId="54" xfId="0" applyBorder="1" applyAlignment="1">
      <alignment horizontal="left" vertical="center" wrapText="1"/>
    </xf>
    <xf numFmtId="0" fontId="0" fillId="0" borderId="34" xfId="0" applyBorder="1" applyAlignment="1">
      <alignment horizontal="center" vertical="center" wrapText="1"/>
    </xf>
    <xf numFmtId="0" fontId="1" fillId="2" borderId="31" xfId="0" applyFont="1" applyFill="1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1" fillId="0" borderId="57" xfId="0" applyFont="1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31" xfId="0" applyFont="1" applyFill="1" applyBorder="1" applyAlignment="1">
      <alignment horizontal="center" vertical="center" wrapText="1"/>
    </xf>
    <xf numFmtId="0" fontId="0" fillId="0" borderId="31" xfId="0" applyBorder="1" applyAlignment="1">
      <alignment vertical="center" wrapText="1"/>
    </xf>
    <xf numFmtId="0" fontId="0" fillId="0" borderId="35" xfId="0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0" fillId="0" borderId="34" xfId="0" applyBorder="1" applyAlignment="1">
      <alignment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0" fontId="0" fillId="0" borderId="51" xfId="0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0" fillId="0" borderId="49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39" xfId="0" applyBorder="1" applyAlignment="1">
      <alignment horizontal="center"/>
    </xf>
    <xf numFmtId="0" fontId="0" fillId="0" borderId="2" xfId="0" applyBorder="1"/>
    <xf numFmtId="0" fontId="0" fillId="0" borderId="3" xfId="0" applyBorder="1" applyAlignment="1">
      <alignment horizontal="center"/>
    </xf>
    <xf numFmtId="0" fontId="0" fillId="0" borderId="16" xfId="0" applyBorder="1" applyAlignment="1">
      <alignment vertical="center" wrapText="1"/>
    </xf>
    <xf numFmtId="0" fontId="0" fillId="0" borderId="53" xfId="0" applyBorder="1" applyAlignment="1">
      <alignment vertical="center" wrapText="1"/>
    </xf>
    <xf numFmtId="0" fontId="0" fillId="0" borderId="15" xfId="0" applyBorder="1" applyAlignment="1" applyProtection="1">
      <alignment horizontal="center" vertical="center" wrapText="1"/>
      <protection locked="0"/>
    </xf>
    <xf numFmtId="0" fontId="0" fillId="0" borderId="41" xfId="0" applyBorder="1" applyAlignment="1" applyProtection="1">
      <alignment horizontal="center" vertical="center" wrapText="1"/>
      <protection locked="0"/>
    </xf>
    <xf numFmtId="0" fontId="0" fillId="0" borderId="13" xfId="0" applyBorder="1" applyAlignment="1" applyProtection="1">
      <alignment horizontal="center" vertical="center" wrapText="1"/>
      <protection locked="0"/>
    </xf>
    <xf numFmtId="0" fontId="0" fillId="0" borderId="43" xfId="0" applyBorder="1" applyAlignment="1">
      <alignment horizontal="center"/>
    </xf>
    <xf numFmtId="0" fontId="0" fillId="0" borderId="47" xfId="0" applyBorder="1" applyAlignment="1" applyProtection="1">
      <alignment horizontal="center" vertical="center" wrapText="1"/>
      <protection locked="0"/>
    </xf>
    <xf numFmtId="0" fontId="0" fillId="0" borderId="36" xfId="0" applyBorder="1" applyAlignment="1">
      <alignment horizontal="center"/>
    </xf>
    <xf numFmtId="0" fontId="0" fillId="0" borderId="37" xfId="0" applyBorder="1" applyAlignment="1">
      <alignment vertical="center" wrapText="1"/>
    </xf>
    <xf numFmtId="0" fontId="1" fillId="0" borderId="6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62" xfId="0" applyBorder="1" applyAlignment="1">
      <alignment horizontal="center"/>
    </xf>
    <xf numFmtId="0" fontId="0" fillId="0" borderId="50" xfId="0" applyBorder="1" applyAlignment="1">
      <alignment horizontal="center"/>
    </xf>
    <xf numFmtId="0" fontId="1" fillId="0" borderId="6" xfId="0" applyFont="1" applyBorder="1" applyAlignment="1">
      <alignment horizontal="center" wrapText="1"/>
    </xf>
    <xf numFmtId="0" fontId="0" fillId="0" borderId="63" xfId="0" applyBorder="1" applyAlignment="1" applyProtection="1">
      <alignment horizontal="center" vertical="center" wrapText="1"/>
      <protection locked="0"/>
    </xf>
    <xf numFmtId="0" fontId="0" fillId="0" borderId="61" xfId="0" applyBorder="1" applyAlignment="1" applyProtection="1">
      <alignment horizontal="left" vertical="center" wrapText="1"/>
      <protection locked="0"/>
    </xf>
    <xf numFmtId="0" fontId="0" fillId="0" borderId="59" xfId="0" applyBorder="1" applyAlignment="1" applyProtection="1">
      <alignment horizontal="center" vertical="center" wrapText="1"/>
      <protection locked="0"/>
    </xf>
    <xf numFmtId="0" fontId="0" fillId="0" borderId="5" xfId="0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4" fillId="0" borderId="0" xfId="0" applyFont="1" applyAlignment="1" applyProtection="1">
      <alignment vertical="center"/>
      <protection locked="0"/>
    </xf>
    <xf numFmtId="0" fontId="0" fillId="0" borderId="5" xfId="0" applyBorder="1" applyAlignment="1" applyProtection="1">
      <alignment vertical="center" wrapText="1"/>
      <protection locked="0"/>
    </xf>
    <xf numFmtId="0" fontId="0" fillId="0" borderId="37" xfId="0" applyBorder="1" applyAlignment="1" applyProtection="1">
      <alignment horizontal="center" vertical="center" wrapText="1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25" xfId="0" applyBorder="1" applyAlignment="1" applyProtection="1">
      <alignment horizontal="center" vertical="center" wrapText="1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0" fillId="0" borderId="53" xfId="0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vertical="center" wrapText="1"/>
      <protection locked="0"/>
    </xf>
    <xf numFmtId="0" fontId="6" fillId="6" borderId="0" xfId="0" applyFont="1" applyFill="1" applyAlignment="1">
      <alignment vertical="center" wrapText="1"/>
    </xf>
    <xf numFmtId="0" fontId="0" fillId="0" borderId="62" xfId="0" applyBorder="1" applyAlignment="1">
      <alignment horizontal="center" vertical="center"/>
    </xf>
    <xf numFmtId="0" fontId="0" fillId="0" borderId="56" xfId="0" applyBorder="1" applyAlignment="1" applyProtection="1">
      <alignment horizontal="center" vertical="center" wrapText="1"/>
      <protection locked="0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 wrapText="1"/>
    </xf>
    <xf numFmtId="0" fontId="0" fillId="0" borderId="64" xfId="0" applyBorder="1" applyAlignment="1">
      <alignment horizontal="center" vertical="center" wrapText="1"/>
    </xf>
    <xf numFmtId="0" fontId="0" fillId="0" borderId="65" xfId="0" applyBorder="1" applyAlignment="1">
      <alignment vertical="center" wrapText="1"/>
    </xf>
    <xf numFmtId="0" fontId="0" fillId="0" borderId="46" xfId="0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6" fillId="0" borderId="0" xfId="0" applyFont="1" applyAlignment="1">
      <alignment vertical="top" wrapText="1"/>
    </xf>
    <xf numFmtId="0" fontId="0" fillId="0" borderId="58" xfId="0" applyBorder="1" applyAlignment="1" applyProtection="1">
      <alignment horizontal="center" vertical="center" wrapText="1"/>
      <protection locked="0"/>
    </xf>
    <xf numFmtId="0" fontId="0" fillId="0" borderId="36" xfId="0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0" fillId="0" borderId="11" xfId="0" applyBorder="1" applyAlignment="1" applyProtection="1">
      <alignment horizontal="center"/>
      <protection locked="0"/>
    </xf>
    <xf numFmtId="0" fontId="4" fillId="0" borderId="33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 wrapText="1"/>
    </xf>
    <xf numFmtId="0" fontId="4" fillId="0" borderId="26" xfId="0" applyFont="1" applyBorder="1" applyAlignment="1">
      <alignment horizontal="left" vertical="center" wrapText="1"/>
    </xf>
    <xf numFmtId="0" fontId="4" fillId="7" borderId="33" xfId="0" applyFont="1" applyFill="1" applyBorder="1" applyAlignment="1">
      <alignment horizontal="justify" vertical="center" wrapText="1"/>
    </xf>
    <xf numFmtId="0" fontId="4" fillId="7" borderId="26" xfId="0" applyFont="1" applyFill="1" applyBorder="1" applyAlignment="1">
      <alignment horizontal="justify" vertical="center" wrapText="1"/>
    </xf>
    <xf numFmtId="0" fontId="15" fillId="7" borderId="6" xfId="0" applyFont="1" applyFill="1" applyBorder="1" applyAlignment="1">
      <alignment horizontal="center" vertical="center" wrapText="1"/>
    </xf>
    <xf numFmtId="0" fontId="15" fillId="7" borderId="12" xfId="0" applyFont="1" applyFill="1" applyBorder="1" applyAlignment="1">
      <alignment horizontal="center" vertical="center" wrapText="1"/>
    </xf>
    <xf numFmtId="0" fontId="4" fillId="7" borderId="12" xfId="0" applyFont="1" applyFill="1" applyBorder="1" applyAlignment="1">
      <alignment horizontal="center" vertical="center" wrapText="1"/>
    </xf>
    <xf numFmtId="0" fontId="4" fillId="7" borderId="10" xfId="0" applyFont="1" applyFill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5" fillId="7" borderId="3" xfId="0" applyFont="1" applyFill="1" applyBorder="1" applyAlignment="1">
      <alignment horizontal="center" vertical="center" wrapText="1"/>
    </xf>
    <xf numFmtId="0" fontId="15" fillId="7" borderId="1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0" fillId="0" borderId="67" xfId="0" applyBorder="1" applyAlignment="1" applyProtection="1">
      <alignment horizontal="center" vertical="center" wrapText="1"/>
      <protection locked="0"/>
    </xf>
    <xf numFmtId="0" fontId="16" fillId="0" borderId="33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 wrapText="1"/>
    </xf>
    <xf numFmtId="0" fontId="16" fillId="6" borderId="2" xfId="0" applyFont="1" applyFill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6" fillId="6" borderId="33" xfId="0" applyFont="1" applyFill="1" applyBorder="1" applyAlignment="1">
      <alignment horizontal="left" vertical="center" wrapText="1"/>
    </xf>
    <xf numFmtId="0" fontId="16" fillId="0" borderId="7" xfId="0" applyFont="1" applyBorder="1" applyAlignment="1">
      <alignment horizontal="left" vertical="center"/>
    </xf>
    <xf numFmtId="0" fontId="16" fillId="8" borderId="59" xfId="0" applyFont="1" applyFill="1" applyBorder="1" applyAlignment="1">
      <alignment horizontal="center" vertical="center" wrapText="1"/>
    </xf>
    <xf numFmtId="0" fontId="16" fillId="8" borderId="39" xfId="0" applyFont="1" applyFill="1" applyBorder="1" applyAlignment="1">
      <alignment horizontal="center" vertical="center" wrapText="1"/>
    </xf>
    <xf numFmtId="0" fontId="15" fillId="8" borderId="39" xfId="0" applyFont="1" applyFill="1" applyBorder="1" applyAlignment="1">
      <alignment horizontal="center" vertical="center" wrapText="1"/>
    </xf>
    <xf numFmtId="0" fontId="16" fillId="8" borderId="51" xfId="0" applyFont="1" applyFill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5" fillId="6" borderId="2" xfId="0" applyFont="1" applyFill="1" applyBorder="1" applyAlignment="1">
      <alignment horizontal="left" vertical="center" wrapText="1"/>
    </xf>
    <xf numFmtId="0" fontId="16" fillId="0" borderId="26" xfId="0" applyFont="1" applyBorder="1" applyAlignment="1">
      <alignment horizontal="left" vertical="center" wrapText="1"/>
    </xf>
    <xf numFmtId="1" fontId="16" fillId="8" borderId="59" xfId="0" applyNumberFormat="1" applyFont="1" applyFill="1" applyBorder="1" applyAlignment="1">
      <alignment horizontal="center" vertical="center" wrapText="1"/>
    </xf>
    <xf numFmtId="1" fontId="15" fillId="8" borderId="39" xfId="0" applyNumberFormat="1" applyFont="1" applyFill="1" applyBorder="1" applyAlignment="1">
      <alignment horizontal="center" vertical="center" wrapText="1"/>
    </xf>
    <xf numFmtId="1" fontId="16" fillId="8" borderId="39" xfId="0" applyNumberFormat="1" applyFont="1" applyFill="1" applyBorder="1" applyAlignment="1">
      <alignment horizontal="center" vertical="center" wrapText="1"/>
    </xf>
    <xf numFmtId="1" fontId="16" fillId="8" borderId="51" xfId="0" applyNumberFormat="1" applyFont="1" applyFill="1" applyBorder="1" applyAlignment="1">
      <alignment horizontal="center" vertical="center" wrapText="1"/>
    </xf>
    <xf numFmtId="0" fontId="16" fillId="0" borderId="25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6" fillId="8" borderId="3" xfId="0" applyFont="1" applyFill="1" applyBorder="1" applyAlignment="1">
      <alignment horizontal="center" vertical="center" wrapText="1"/>
    </xf>
    <xf numFmtId="0" fontId="16" fillId="8" borderId="1" xfId="0" applyFont="1" applyFill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5" fillId="8" borderId="3" xfId="0" applyFont="1" applyFill="1" applyBorder="1" applyAlignment="1">
      <alignment horizontal="center" vertical="center" wrapText="1"/>
    </xf>
    <xf numFmtId="0" fontId="15" fillId="8" borderId="1" xfId="0" applyFont="1" applyFill="1" applyBorder="1" applyAlignment="1">
      <alignment horizontal="center" vertical="center" wrapText="1"/>
    </xf>
    <xf numFmtId="0" fontId="17" fillId="8" borderId="1" xfId="0" applyFont="1" applyFill="1" applyBorder="1" applyAlignment="1">
      <alignment horizontal="center" vertical="center" wrapText="1"/>
    </xf>
    <xf numFmtId="0" fontId="16" fillId="8" borderId="16" xfId="0" applyFont="1" applyFill="1" applyBorder="1" applyAlignment="1">
      <alignment horizontal="center" vertical="center" wrapText="1"/>
    </xf>
    <xf numFmtId="0" fontId="16" fillId="8" borderId="9" xfId="0" applyFont="1" applyFill="1" applyBorder="1" applyAlignment="1">
      <alignment horizontal="center" vertical="center" wrapText="1"/>
    </xf>
    <xf numFmtId="0" fontId="0" fillId="0" borderId="62" xfId="0" applyBorder="1" applyAlignment="1" applyProtection="1">
      <alignment horizontal="center" vertical="center"/>
      <protection locked="0"/>
    </xf>
    <xf numFmtId="0" fontId="16" fillId="0" borderId="54" xfId="0" applyFont="1" applyBorder="1" applyAlignment="1">
      <alignment horizontal="left" vertical="center" wrapText="1"/>
    </xf>
    <xf numFmtId="0" fontId="0" fillId="0" borderId="68" xfId="0" applyBorder="1" applyAlignment="1" applyProtection="1">
      <alignment horizontal="center" vertical="center" wrapText="1"/>
      <protection locked="0"/>
    </xf>
    <xf numFmtId="0" fontId="16" fillId="0" borderId="53" xfId="1" applyFont="1" applyBorder="1" applyAlignment="1">
      <alignment horizontal="center" vertical="center" wrapText="1"/>
    </xf>
    <xf numFmtId="0" fontId="16" fillId="0" borderId="54" xfId="0" applyFont="1" applyBorder="1" applyAlignment="1" applyProtection="1">
      <alignment horizontal="left" vertical="center" wrapText="1"/>
      <protection locked="0"/>
    </xf>
    <xf numFmtId="0" fontId="16" fillId="8" borderId="39" xfId="1" applyFont="1" applyFill="1" applyBorder="1" applyAlignment="1">
      <alignment horizontal="center" vertical="center" wrapText="1"/>
    </xf>
    <xf numFmtId="0" fontId="16" fillId="0" borderId="3" xfId="1" applyFont="1" applyBorder="1" applyAlignment="1">
      <alignment horizontal="center" vertical="center" wrapText="1"/>
    </xf>
    <xf numFmtId="0" fontId="16" fillId="0" borderId="1" xfId="1" applyFont="1" applyBorder="1" applyAlignment="1">
      <alignment horizontal="center" vertical="center" wrapText="1"/>
    </xf>
    <xf numFmtId="0" fontId="0" fillId="0" borderId="68" xfId="0" applyBorder="1" applyAlignment="1">
      <alignment horizontal="center" vertical="center" wrapText="1"/>
    </xf>
    <xf numFmtId="0" fontId="0" fillId="0" borderId="67" xfId="0" applyBorder="1" applyAlignment="1">
      <alignment horizontal="center" vertical="center" wrapText="1"/>
    </xf>
    <xf numFmtId="0" fontId="16" fillId="0" borderId="54" xfId="1" applyFont="1" applyBorder="1" applyAlignment="1" applyProtection="1">
      <alignment horizontal="left" vertical="center" wrapText="1"/>
      <protection locked="0"/>
    </xf>
    <xf numFmtId="0" fontId="16" fillId="0" borderId="65" xfId="1" applyFont="1" applyBorder="1" applyAlignment="1">
      <alignment horizontal="center" vertical="center" wrapText="1"/>
    </xf>
    <xf numFmtId="0" fontId="16" fillId="0" borderId="31" xfId="1" applyFont="1" applyBorder="1" applyAlignment="1">
      <alignment horizontal="center" vertical="center" wrapText="1"/>
    </xf>
    <xf numFmtId="0" fontId="16" fillId="0" borderId="25" xfId="1" applyFont="1" applyBorder="1" applyAlignment="1">
      <alignment horizontal="center" vertical="center" wrapText="1"/>
    </xf>
    <xf numFmtId="0" fontId="16" fillId="0" borderId="5" xfId="1" applyFont="1" applyBorder="1" applyAlignment="1">
      <alignment horizontal="center" vertical="center" wrapText="1"/>
    </xf>
    <xf numFmtId="0" fontId="0" fillId="0" borderId="53" xfId="0" applyBorder="1" applyAlignment="1" applyProtection="1">
      <alignment vertical="center" wrapText="1"/>
      <protection locked="0"/>
    </xf>
    <xf numFmtId="0" fontId="16" fillId="6" borderId="2" xfId="1" applyFont="1" applyFill="1" applyBorder="1" applyAlignment="1" applyProtection="1">
      <alignment horizontal="left" vertical="center" wrapText="1"/>
      <protection locked="0"/>
    </xf>
    <xf numFmtId="0" fontId="15" fillId="6" borderId="2" xfId="1" applyFont="1" applyFill="1" applyBorder="1" applyAlignment="1" applyProtection="1">
      <alignment horizontal="left" vertical="center"/>
      <protection locked="0"/>
    </xf>
    <xf numFmtId="0" fontId="16" fillId="0" borderId="33" xfId="1" applyFont="1" applyBorder="1" applyAlignment="1" applyProtection="1">
      <alignment horizontal="justify" vertical="top" wrapText="1"/>
      <protection locked="0"/>
    </xf>
    <xf numFmtId="0" fontId="16" fillId="8" borderId="59" xfId="1" applyFont="1" applyFill="1" applyBorder="1" applyAlignment="1" applyProtection="1">
      <alignment horizontal="center" vertical="center" wrapText="1"/>
      <protection locked="0"/>
    </xf>
    <xf numFmtId="0" fontId="0" fillId="8" borderId="39" xfId="1" applyFont="1" applyFill="1" applyBorder="1" applyAlignment="1" applyProtection="1">
      <alignment horizontal="center" vertical="center" wrapText="1"/>
      <protection locked="0"/>
    </xf>
    <xf numFmtId="0" fontId="16" fillId="8" borderId="39" xfId="1" applyFont="1" applyFill="1" applyBorder="1" applyAlignment="1" applyProtection="1">
      <alignment horizontal="center" vertical="center" wrapText="1"/>
      <protection locked="0"/>
    </xf>
    <xf numFmtId="0" fontId="16" fillId="0" borderId="25" xfId="1" applyFont="1" applyBorder="1" applyAlignment="1" applyProtection="1">
      <alignment horizontal="center" vertical="center" wrapText="1"/>
      <protection locked="0"/>
    </xf>
    <xf numFmtId="0" fontId="16" fillId="0" borderId="5" xfId="1" applyFont="1" applyBorder="1" applyAlignment="1" applyProtection="1">
      <alignment horizontal="center" vertical="center" wrapText="1"/>
      <protection locked="0"/>
    </xf>
    <xf numFmtId="0" fontId="17" fillId="0" borderId="1" xfId="1" applyFont="1" applyBorder="1" applyAlignment="1" applyProtection="1">
      <alignment horizontal="center" vertical="center" wrapText="1"/>
      <protection locked="0"/>
    </xf>
    <xf numFmtId="0" fontId="16" fillId="8" borderId="3" xfId="1" applyFont="1" applyFill="1" applyBorder="1" applyAlignment="1" applyProtection="1">
      <alignment horizontal="center" vertical="center" wrapText="1"/>
      <protection locked="0"/>
    </xf>
    <xf numFmtId="0" fontId="16" fillId="8" borderId="1" xfId="1" applyFont="1" applyFill="1" applyBorder="1" applyAlignment="1" applyProtection="1">
      <alignment horizontal="center" vertical="center" wrapText="1"/>
      <protection locked="0"/>
    </xf>
    <xf numFmtId="0" fontId="16" fillId="0" borderId="3" xfId="1" applyFont="1" applyBorder="1" applyAlignment="1" applyProtection="1">
      <alignment horizontal="center" vertical="center" wrapText="1"/>
      <protection locked="0"/>
    </xf>
    <xf numFmtId="0" fontId="16" fillId="0" borderId="1" xfId="1" applyFont="1" applyBorder="1" applyAlignment="1" applyProtection="1">
      <alignment horizontal="center" vertical="center" wrapText="1"/>
      <protection locked="0"/>
    </xf>
    <xf numFmtId="0" fontId="15" fillId="0" borderId="3" xfId="1" applyFont="1" applyBorder="1" applyAlignment="1">
      <alignment horizontal="center" vertical="center" wrapText="1"/>
    </xf>
    <xf numFmtId="0" fontId="15" fillId="0" borderId="1" xfId="1" applyFont="1" applyBorder="1" applyAlignment="1">
      <alignment horizontal="center" vertical="center" wrapText="1"/>
    </xf>
    <xf numFmtId="0" fontId="15" fillId="8" borderId="59" xfId="1" applyFont="1" applyFill="1" applyBorder="1" applyAlignment="1">
      <alignment horizontal="center" vertical="center" wrapText="1"/>
    </xf>
    <xf numFmtId="0" fontId="15" fillId="8" borderId="39" xfId="1" applyFont="1" applyFill="1" applyBorder="1" applyAlignment="1">
      <alignment horizontal="center" vertical="center" wrapText="1"/>
    </xf>
    <xf numFmtId="0" fontId="15" fillId="0" borderId="5" xfId="1" applyFont="1" applyBorder="1" applyAlignment="1">
      <alignment horizontal="center" vertical="center" wrapText="1"/>
    </xf>
    <xf numFmtId="0" fontId="15" fillId="6" borderId="1" xfId="1" applyFont="1" applyFill="1" applyBorder="1" applyAlignment="1">
      <alignment horizontal="center" vertical="center" wrapText="1"/>
    </xf>
    <xf numFmtId="0" fontId="16" fillId="0" borderId="33" xfId="0" applyFont="1" applyBorder="1" applyAlignment="1">
      <alignment vertical="center" wrapText="1"/>
    </xf>
    <xf numFmtId="0" fontId="16" fillId="0" borderId="2" xfId="0" applyFont="1" applyBorder="1" applyAlignment="1">
      <alignment vertical="center" wrapText="1"/>
    </xf>
    <xf numFmtId="0" fontId="15" fillId="6" borderId="2" xfId="0" applyFont="1" applyFill="1" applyBorder="1" applyAlignment="1">
      <alignment vertical="center" wrapText="1"/>
    </xf>
    <xf numFmtId="0" fontId="16" fillId="8" borderId="59" xfId="1" applyFont="1" applyFill="1" applyBorder="1" applyAlignment="1">
      <alignment horizontal="center" vertical="center" wrapText="1"/>
    </xf>
    <xf numFmtId="0" fontId="16" fillId="8" borderId="51" xfId="1" applyFont="1" applyFill="1" applyBorder="1" applyAlignment="1">
      <alignment horizontal="center" vertical="center" wrapText="1"/>
    </xf>
    <xf numFmtId="0" fontId="15" fillId="6" borderId="2" xfId="1" applyFont="1" applyFill="1" applyBorder="1"/>
    <xf numFmtId="0" fontId="15" fillId="6" borderId="54" xfId="1" applyFont="1" applyFill="1" applyBorder="1"/>
    <xf numFmtId="0" fontId="15" fillId="6" borderId="26" xfId="1" applyFont="1" applyFill="1" applyBorder="1" applyAlignment="1">
      <alignment horizontal="left" vertical="top" wrapText="1"/>
    </xf>
    <xf numFmtId="0" fontId="16" fillId="6" borderId="33" xfId="1" applyFont="1" applyFill="1" applyBorder="1" applyAlignment="1" applyProtection="1">
      <alignment horizontal="left" vertical="center" wrapText="1"/>
      <protection locked="0"/>
    </xf>
    <xf numFmtId="0" fontId="15" fillId="6" borderId="2" xfId="1" applyFont="1" applyFill="1" applyBorder="1" applyAlignment="1" applyProtection="1">
      <alignment horizontal="left" vertical="center" wrapText="1"/>
      <protection locked="0"/>
    </xf>
    <xf numFmtId="0" fontId="0" fillId="0" borderId="33" xfId="1" applyFont="1" applyBorder="1" applyAlignment="1">
      <alignment horizontal="left" vertical="center" wrapText="1"/>
    </xf>
    <xf numFmtId="0" fontId="16" fillId="0" borderId="42" xfId="1" applyFont="1" applyBorder="1" applyAlignment="1">
      <alignment horizontal="left" vertical="center" wrapText="1"/>
    </xf>
    <xf numFmtId="0" fontId="15" fillId="0" borderId="3" xfId="1" applyFont="1" applyBorder="1" applyAlignment="1" applyProtection="1">
      <alignment horizontal="center" vertical="center" wrapText="1"/>
      <protection locked="0"/>
    </xf>
    <xf numFmtId="0" fontId="15" fillId="0" borderId="1" xfId="1" applyFont="1" applyBorder="1" applyAlignment="1" applyProtection="1">
      <alignment horizontal="center" vertical="center" wrapText="1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50" xfId="0" applyBorder="1" applyAlignment="1" applyProtection="1">
      <alignment horizontal="center"/>
      <protection locked="0"/>
    </xf>
    <xf numFmtId="0" fontId="0" fillId="0" borderId="35" xfId="0" applyBorder="1" applyAlignment="1" applyProtection="1">
      <alignment vertical="center" wrapText="1"/>
      <protection locked="0"/>
    </xf>
    <xf numFmtId="0" fontId="0" fillId="0" borderId="64" xfId="0" applyBorder="1" applyAlignment="1" applyProtection="1">
      <alignment horizontal="center" vertical="center" wrapText="1"/>
      <protection locked="0"/>
    </xf>
    <xf numFmtId="0" fontId="15" fillId="0" borderId="39" xfId="1" applyFont="1" applyBorder="1" applyAlignment="1">
      <alignment horizontal="center" vertical="center" wrapText="1"/>
    </xf>
    <xf numFmtId="0" fontId="15" fillId="0" borderId="51" xfId="1" applyFont="1" applyBorder="1" applyAlignment="1">
      <alignment horizontal="center" vertical="center" wrapText="1"/>
    </xf>
    <xf numFmtId="0" fontId="16" fillId="0" borderId="38" xfId="0" applyFont="1" applyBorder="1" applyAlignment="1" applyProtection="1">
      <alignment horizontal="left" vertical="center" wrapText="1"/>
      <protection locked="0"/>
    </xf>
    <xf numFmtId="0" fontId="15" fillId="0" borderId="10" xfId="0" applyFont="1" applyBorder="1" applyAlignment="1" applyProtection="1">
      <alignment horizontal="left" vertical="center" wrapText="1"/>
      <protection locked="0"/>
    </xf>
    <xf numFmtId="0" fontId="15" fillId="0" borderId="26" xfId="0" applyFont="1" applyBorder="1" applyAlignment="1">
      <alignment horizontal="left" vertical="center" wrapText="1"/>
    </xf>
    <xf numFmtId="0" fontId="0" fillId="0" borderId="14" xfId="0" applyBorder="1" applyAlignment="1" applyProtection="1">
      <alignment horizontal="center" vertical="center" wrapText="1"/>
      <protection locked="0"/>
    </xf>
    <xf numFmtId="0" fontId="15" fillId="0" borderId="16" xfId="1" applyFont="1" applyBorder="1" applyAlignment="1">
      <alignment horizontal="center" vertical="center" wrapText="1"/>
    </xf>
    <xf numFmtId="0" fontId="15" fillId="0" borderId="9" xfId="1" applyFont="1" applyBorder="1" applyAlignment="1">
      <alignment horizontal="center" vertical="center" wrapText="1"/>
    </xf>
    <xf numFmtId="0" fontId="0" fillId="0" borderId="54" xfId="0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left" vertical="center" wrapText="1"/>
      <protection locked="0"/>
    </xf>
    <xf numFmtId="0" fontId="0" fillId="0" borderId="39" xfId="0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70" xfId="0" applyFont="1" applyBorder="1" applyAlignment="1" applyProtection="1">
      <alignment horizontal="center" vertical="center" wrapText="1"/>
      <protection locked="0"/>
    </xf>
    <xf numFmtId="0" fontId="4" fillId="0" borderId="34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left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59" xfId="0" applyFont="1" applyBorder="1" applyAlignment="1">
      <alignment horizontal="center" vertical="center" wrapText="1"/>
    </xf>
    <xf numFmtId="0" fontId="1" fillId="2" borderId="33" xfId="0" applyFont="1" applyFill="1" applyBorder="1" applyAlignment="1">
      <alignment horizontal="center" vertical="center" wrapText="1"/>
    </xf>
    <xf numFmtId="0" fontId="1" fillId="2" borderId="45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3" borderId="43" xfId="0" applyFont="1" applyFill="1" applyBorder="1" applyAlignment="1">
      <alignment horizontal="center" vertical="center" wrapText="1"/>
    </xf>
    <xf numFmtId="0" fontId="1" fillId="3" borderId="34" xfId="0" applyFont="1" applyFill="1" applyBorder="1" applyAlignment="1">
      <alignment horizontal="center" vertical="center" wrapText="1"/>
    </xf>
    <xf numFmtId="0" fontId="1" fillId="3" borderId="44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37" xfId="0" applyFont="1" applyFill="1" applyBorder="1" applyAlignment="1">
      <alignment horizontal="center" vertical="center" wrapText="1"/>
    </xf>
    <xf numFmtId="0" fontId="1" fillId="2" borderId="35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textRotation="90" wrapText="1"/>
    </xf>
    <xf numFmtId="0" fontId="1" fillId="2" borderId="9" xfId="0" applyFont="1" applyFill="1" applyBorder="1" applyAlignment="1">
      <alignment horizontal="center" vertical="center" textRotation="90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6" fillId="4" borderId="22" xfId="0" applyFont="1" applyFill="1" applyBorder="1" applyAlignment="1">
      <alignment horizontal="center" vertical="center" wrapText="1"/>
    </xf>
    <xf numFmtId="0" fontId="6" fillId="4" borderId="23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6" fillId="4" borderId="24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51" xfId="0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0" fontId="0" fillId="0" borderId="47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0" fillId="0" borderId="61" xfId="0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0" fontId="0" fillId="0" borderId="49" xfId="0" applyBorder="1" applyAlignment="1">
      <alignment horizontal="center" vertical="center" wrapText="1"/>
    </xf>
    <xf numFmtId="0" fontId="0" fillId="0" borderId="41" xfId="0" applyBorder="1" applyAlignment="1" applyProtection="1">
      <alignment horizontal="center" vertical="center" wrapText="1"/>
      <protection locked="0"/>
    </xf>
    <xf numFmtId="0" fontId="0" fillId="0" borderId="47" xfId="0" applyBorder="1" applyAlignment="1" applyProtection="1">
      <alignment horizontal="center" vertical="center" wrapText="1"/>
      <protection locked="0"/>
    </xf>
    <xf numFmtId="0" fontId="4" fillId="0" borderId="37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 wrapText="1"/>
    </xf>
    <xf numFmtId="0" fontId="4" fillId="0" borderId="50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52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top" wrapText="1"/>
    </xf>
    <xf numFmtId="0" fontId="0" fillId="0" borderId="33" xfId="0" applyBorder="1" applyAlignment="1" applyProtection="1">
      <alignment horizontal="center" vertical="center" wrapText="1"/>
      <protection locked="0"/>
    </xf>
    <xf numFmtId="0" fontId="0" fillId="0" borderId="59" xfId="0" applyBorder="1" applyAlignment="1" applyProtection="1">
      <alignment horizontal="center" vertical="center" wrapText="1"/>
      <protection locked="0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5" borderId="19" xfId="0" applyFont="1" applyFill="1" applyBorder="1" applyAlignment="1">
      <alignment horizontal="center" vertical="center" wrapText="1"/>
    </xf>
    <xf numFmtId="0" fontId="1" fillId="5" borderId="20" xfId="0" applyFont="1" applyFill="1" applyBorder="1" applyAlignment="1">
      <alignment horizontal="center" vertical="center" wrapText="1"/>
    </xf>
    <xf numFmtId="0" fontId="1" fillId="5" borderId="37" xfId="0" applyFont="1" applyFill="1" applyBorder="1" applyAlignment="1">
      <alignment horizontal="center" vertical="center" wrapText="1"/>
    </xf>
    <xf numFmtId="0" fontId="1" fillId="5" borderId="21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6" fillId="0" borderId="0" xfId="0" applyFont="1" applyAlignment="1">
      <alignment horizontal="right" vertical="top" wrapText="1"/>
    </xf>
    <xf numFmtId="0" fontId="0" fillId="0" borderId="16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6" fillId="4" borderId="52" xfId="0" applyFont="1" applyFill="1" applyBorder="1" applyAlignment="1">
      <alignment horizontal="center" vertical="center" wrapText="1"/>
    </xf>
    <xf numFmtId="0" fontId="6" fillId="4" borderId="58" xfId="0" applyFont="1" applyFill="1" applyBorder="1" applyAlignment="1">
      <alignment horizontal="center" vertical="center" wrapText="1"/>
    </xf>
    <xf numFmtId="0" fontId="0" fillId="0" borderId="56" xfId="0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0" fillId="0" borderId="55" xfId="0" applyBorder="1" applyAlignment="1">
      <alignment horizontal="center" vertical="center" wrapText="1"/>
    </xf>
    <xf numFmtId="0" fontId="0" fillId="0" borderId="60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2" borderId="31" xfId="0" applyFont="1" applyFill="1" applyBorder="1" applyAlignment="1">
      <alignment horizontal="center" vertical="center" wrapText="1"/>
    </xf>
    <xf numFmtId="0" fontId="1" fillId="2" borderId="31" xfId="0" applyFont="1" applyFill="1" applyBorder="1" applyAlignment="1">
      <alignment horizontal="center" vertical="center" textRotation="90" wrapText="1"/>
    </xf>
    <xf numFmtId="0" fontId="1" fillId="2" borderId="32" xfId="0" applyFont="1" applyFill="1" applyBorder="1" applyAlignment="1">
      <alignment horizontal="center" vertical="center" wrapText="1"/>
    </xf>
    <xf numFmtId="0" fontId="1" fillId="3" borderId="19" xfId="0" applyFont="1" applyFill="1" applyBorder="1" applyAlignment="1">
      <alignment horizontal="center" vertical="center" wrapText="1"/>
    </xf>
    <xf numFmtId="0" fontId="1" fillId="3" borderId="20" xfId="0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 wrapText="1"/>
    </xf>
    <xf numFmtId="0" fontId="6" fillId="2" borderId="30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1" fillId="5" borderId="36" xfId="0" applyFont="1" applyFill="1" applyBorder="1" applyAlignment="1">
      <alignment horizontal="center" vertical="center"/>
    </xf>
    <xf numFmtId="0" fontId="1" fillId="5" borderId="37" xfId="0" applyFont="1" applyFill="1" applyBorder="1" applyAlignment="1">
      <alignment horizontal="center" vertical="center"/>
    </xf>
    <xf numFmtId="0" fontId="1" fillId="5" borderId="38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39" xfId="0" applyBorder="1" applyAlignment="1">
      <alignment horizontal="center"/>
    </xf>
    <xf numFmtId="0" fontId="0" fillId="0" borderId="53" xfId="0" applyBorder="1" applyAlignment="1" applyProtection="1">
      <alignment horizontal="center" vertical="center" wrapText="1"/>
      <protection locked="0"/>
    </xf>
    <xf numFmtId="0" fontId="0" fillId="0" borderId="69" xfId="0" applyBorder="1" applyAlignment="1" applyProtection="1">
      <alignment horizontal="center" vertical="center" wrapText="1"/>
      <protection locked="0"/>
    </xf>
    <xf numFmtId="0" fontId="0" fillId="0" borderId="5" xfId="0" applyBorder="1" applyAlignment="1" applyProtection="1">
      <alignment horizontal="center" vertical="center" wrapText="1"/>
      <protection locked="0"/>
    </xf>
    <xf numFmtId="0" fontId="0" fillId="0" borderId="6" xfId="0" applyBorder="1" applyAlignment="1" applyProtection="1">
      <alignment horizontal="center" vertical="center" wrapText="1"/>
      <protection locked="0"/>
    </xf>
    <xf numFmtId="0" fontId="0" fillId="0" borderId="3" xfId="0" applyBorder="1" applyAlignment="1">
      <alignment horizontal="center" vertical="center" wrapText="1"/>
    </xf>
    <xf numFmtId="0" fontId="0" fillId="0" borderId="50" xfId="0" applyBorder="1" applyAlignment="1">
      <alignment horizontal="center" vertical="center" wrapText="1"/>
    </xf>
    <xf numFmtId="0" fontId="0" fillId="0" borderId="36" xfId="0" applyBorder="1" applyAlignment="1" applyProtection="1">
      <alignment horizontal="center" vertical="center" wrapText="1"/>
      <protection locked="0"/>
    </xf>
    <xf numFmtId="0" fontId="0" fillId="0" borderId="50" xfId="0" applyBorder="1" applyAlignment="1" applyProtection="1">
      <alignment horizontal="center" vertical="center" wrapText="1"/>
      <protection locked="0"/>
    </xf>
    <xf numFmtId="0" fontId="0" fillId="0" borderId="37" xfId="0" applyBorder="1" applyAlignment="1" applyProtection="1">
      <alignment horizontal="center" vertical="center" wrapText="1"/>
      <protection locked="0"/>
    </xf>
    <xf numFmtId="0" fontId="0" fillId="0" borderId="35" xfId="0" applyBorder="1" applyAlignment="1" applyProtection="1">
      <alignment horizontal="center" vertical="center" wrapText="1"/>
      <protection locked="0"/>
    </xf>
    <xf numFmtId="0" fontId="0" fillId="0" borderId="61" xfId="0" applyBorder="1" applyAlignment="1" applyProtection="1">
      <alignment horizontal="center" vertical="center" wrapText="1"/>
      <protection locked="0"/>
    </xf>
    <xf numFmtId="0" fontId="0" fillId="0" borderId="58" xfId="0" applyBorder="1" applyAlignment="1" applyProtection="1">
      <alignment horizontal="center" vertical="center" wrapText="1"/>
      <protection locked="0"/>
    </xf>
    <xf numFmtId="0" fontId="0" fillId="0" borderId="48" xfId="0" applyBorder="1" applyAlignment="1" applyProtection="1">
      <alignment horizontal="center" vertical="center" wrapText="1"/>
      <protection locked="0"/>
    </xf>
    <xf numFmtId="0" fontId="0" fillId="0" borderId="49" xfId="0" applyBorder="1" applyAlignment="1" applyProtection="1">
      <alignment horizontal="center" vertical="center" wrapText="1"/>
      <protection locked="0"/>
    </xf>
    <xf numFmtId="0" fontId="0" fillId="0" borderId="33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6" fillId="4" borderId="18" xfId="0" applyFont="1" applyFill="1" applyBorder="1" applyAlignment="1">
      <alignment horizontal="center" vertical="center" wrapText="1"/>
    </xf>
    <xf numFmtId="0" fontId="6" fillId="4" borderId="49" xfId="0" applyFont="1" applyFill="1" applyBorder="1" applyAlignment="1">
      <alignment horizontal="center" vertical="center" wrapText="1"/>
    </xf>
    <xf numFmtId="0" fontId="0" fillId="0" borderId="54" xfId="0" applyBorder="1" applyAlignment="1">
      <alignment horizontal="center" vertical="center" wrapText="1"/>
    </xf>
    <xf numFmtId="0" fontId="0" fillId="0" borderId="68" xfId="0" applyBorder="1" applyAlignment="1">
      <alignment horizontal="center" vertical="center" wrapText="1"/>
    </xf>
    <xf numFmtId="0" fontId="0" fillId="0" borderId="22" xfId="0" applyBorder="1" applyAlignment="1">
      <alignment horizontal="right"/>
    </xf>
    <xf numFmtId="0" fontId="0" fillId="0" borderId="23" xfId="0" applyBorder="1" applyAlignment="1">
      <alignment horizontal="right"/>
    </xf>
    <xf numFmtId="0" fontId="6" fillId="0" borderId="22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0" fillId="0" borderId="40" xfId="0" applyBorder="1" applyAlignment="1">
      <alignment horizontal="center" vertical="center" wrapText="1"/>
    </xf>
    <xf numFmtId="0" fontId="0" fillId="0" borderId="53" xfId="0" applyBorder="1" applyAlignment="1">
      <alignment horizontal="center" vertical="center" wrapText="1"/>
    </xf>
    <xf numFmtId="0" fontId="0" fillId="0" borderId="69" xfId="0" applyBorder="1" applyAlignment="1">
      <alignment horizontal="center" vertical="center" wrapText="1"/>
    </xf>
    <xf numFmtId="0" fontId="15" fillId="9" borderId="67" xfId="1" applyFont="1" applyFill="1" applyBorder="1" applyAlignment="1">
      <alignment horizontal="center" vertical="center" wrapText="1"/>
    </xf>
    <xf numFmtId="0" fontId="15" fillId="9" borderId="65" xfId="1" applyFont="1" applyFill="1" applyBorder="1" applyAlignment="1">
      <alignment horizontal="center" vertical="center" wrapText="1"/>
    </xf>
    <xf numFmtId="0" fontId="15" fillId="9" borderId="53" xfId="1" applyFont="1" applyFill="1" applyBorder="1" applyAlignment="1">
      <alignment horizontal="center" vertical="center" wrapText="1"/>
    </xf>
    <xf numFmtId="0" fontId="15" fillId="9" borderId="31" xfId="1" applyFont="1" applyFill="1" applyBorder="1" applyAlignment="1">
      <alignment horizontal="center" vertical="center" wrapText="1"/>
    </xf>
    <xf numFmtId="0" fontId="16" fillId="0" borderId="5" xfId="1" applyFont="1" applyBorder="1" applyAlignment="1">
      <alignment horizontal="center" vertical="center" wrapText="1"/>
    </xf>
    <xf numFmtId="0" fontId="16" fillId="0" borderId="9" xfId="1" applyFont="1" applyBorder="1" applyAlignment="1">
      <alignment horizontal="center" vertical="center" wrapText="1"/>
    </xf>
    <xf numFmtId="0" fontId="0" fillId="0" borderId="54" xfId="0" applyBorder="1" applyAlignment="1" applyProtection="1">
      <alignment horizontal="center" vertical="center" wrapText="1"/>
      <protection locked="0"/>
    </xf>
    <xf numFmtId="0" fontId="0" fillId="0" borderId="68" xfId="0" applyBorder="1" applyAlignment="1" applyProtection="1">
      <alignment horizontal="center" vertical="center" wrapText="1"/>
      <protection locked="0"/>
    </xf>
    <xf numFmtId="0" fontId="0" fillId="0" borderId="56" xfId="0" applyBorder="1" applyAlignment="1" applyProtection="1">
      <alignment horizontal="center" vertical="center" wrapText="1"/>
      <protection locked="0"/>
    </xf>
    <xf numFmtId="0" fontId="16" fillId="0" borderId="25" xfId="1" applyFont="1" applyBorder="1" applyAlignment="1">
      <alignment horizontal="center" vertical="center" wrapText="1"/>
    </xf>
    <xf numFmtId="0" fontId="16" fillId="0" borderId="16" xfId="1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2" xfId="0" applyBorder="1" applyAlignment="1" applyProtection="1">
      <alignment horizontal="center" vertical="center" wrapText="1"/>
      <protection locked="0"/>
    </xf>
    <xf numFmtId="0" fontId="1" fillId="0" borderId="58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0" fillId="0" borderId="66" xfId="0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right"/>
    </xf>
    <xf numFmtId="0" fontId="0" fillId="0" borderId="1" xfId="0" applyBorder="1" applyAlignment="1" applyProtection="1">
      <alignment horizontal="center" vertical="center" wrapText="1"/>
    </xf>
    <xf numFmtId="0" fontId="0" fillId="0" borderId="12" xfId="0" applyBorder="1" applyAlignment="1" applyProtection="1">
      <alignment horizontal="center" vertical="center" wrapText="1"/>
    </xf>
  </cellXfs>
  <cellStyles count="2">
    <cellStyle name="Normal" xfId="0" builtinId="0"/>
    <cellStyle name="Normal 2" xfId="1" xr:uid="{F1ED4C29-A1A8-481B-97CB-BB6785421270}"/>
  </cellStyles>
  <dxfs count="106">
    <dxf>
      <fill>
        <patternFill>
          <bgColor rgb="FFCD54DA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CD54DA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 patternType="solid">
          <fgColor auto="1"/>
          <bgColor rgb="FFCD54DA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CD54DA"/>
      <color rgb="FFFFFF99"/>
      <color rgb="FFFFFFCC"/>
      <color rgb="FFFFFFFF"/>
      <color rgb="FF00FF99"/>
      <color rgb="FFFFCC66"/>
      <color rgb="FFFF99CC"/>
      <color rgb="FFD47AE6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219075</xdr:colOff>
      <xdr:row>0</xdr:row>
      <xdr:rowOff>47625</xdr:rowOff>
    </xdr:from>
    <xdr:to>
      <xdr:col>1</xdr:col>
      <xdr:colOff>990600</xdr:colOff>
      <xdr:row>0</xdr:row>
      <xdr:rowOff>819150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8F62B02-BCFA-BBE9-7849-AB2BB5B369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47625"/>
          <a:ext cx="771525" cy="771525"/>
        </a:xfrm>
        <a:prstGeom prst="rect">
          <a:avLst/>
        </a:prstGeom>
      </xdr:spPr>
    </xdr:pic>
    <xdr:clientData/>
  </xdr:twoCellAnchor>
  <xdr:twoCellAnchor editAs="oneCell">
    <xdr:from>
      <xdr:col>10</xdr:col>
      <xdr:colOff>610115</xdr:colOff>
      <xdr:row>0</xdr:row>
      <xdr:rowOff>0</xdr:rowOff>
    </xdr:from>
    <xdr:to>
      <xdr:col>12</xdr:col>
      <xdr:colOff>552965</xdr:colOff>
      <xdr:row>1</xdr:row>
      <xdr:rowOff>0</xdr:rowOff>
    </xdr:to>
    <xdr:pic>
      <xdr:nvPicPr>
        <xdr:cNvPr id="2" name="Imagine 1">
          <a:extLst>
            <a:ext uri="{FF2B5EF4-FFF2-40B4-BE49-F238E27FC236}">
              <a16:creationId xmlns:a16="http://schemas.microsoft.com/office/drawing/2014/main" id="{6F1D7EFE-C4E1-203C-9F62-F2DFA94301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8715890" y="0"/>
          <a:ext cx="857250" cy="857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238125</xdr:colOff>
      <xdr:row>0</xdr:row>
      <xdr:rowOff>9525</xdr:rowOff>
    </xdr:from>
    <xdr:to>
      <xdr:col>1</xdr:col>
      <xdr:colOff>1009650</xdr:colOff>
      <xdr:row>0</xdr:row>
      <xdr:rowOff>781050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4FE9059-5E4B-470C-A2EB-94D4777F3A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0" y="9525"/>
          <a:ext cx="771525" cy="771525"/>
        </a:xfrm>
        <a:prstGeom prst="rect">
          <a:avLst/>
        </a:prstGeom>
      </xdr:spPr>
    </xdr:pic>
    <xdr:clientData/>
  </xdr:twoCellAnchor>
  <xdr:twoCellAnchor editAs="oneCell">
    <xdr:from>
      <xdr:col>10</xdr:col>
      <xdr:colOff>638175</xdr:colOff>
      <xdr:row>0</xdr:row>
      <xdr:rowOff>0</xdr:rowOff>
    </xdr:from>
    <xdr:to>
      <xdr:col>12</xdr:col>
      <xdr:colOff>561975</xdr:colOff>
      <xdr:row>1</xdr:row>
      <xdr:rowOff>38100</xdr:rowOff>
    </xdr:to>
    <xdr:pic>
      <xdr:nvPicPr>
        <xdr:cNvPr id="2" name="Imagine 1">
          <a:extLst>
            <a:ext uri="{FF2B5EF4-FFF2-40B4-BE49-F238E27FC236}">
              <a16:creationId xmlns:a16="http://schemas.microsoft.com/office/drawing/2014/main" id="{2EF62A67-3930-4AAD-A98F-00813994DE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8772525" y="0"/>
          <a:ext cx="838200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266700</xdr:colOff>
      <xdr:row>0</xdr:row>
      <xdr:rowOff>57150</xdr:rowOff>
    </xdr:from>
    <xdr:to>
      <xdr:col>1</xdr:col>
      <xdr:colOff>1038225</xdr:colOff>
      <xdr:row>0</xdr:row>
      <xdr:rowOff>828675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6A058D4-136F-4BBA-B2EF-F8678A96B2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025" y="57150"/>
          <a:ext cx="771525" cy="771525"/>
        </a:xfrm>
        <a:prstGeom prst="rect">
          <a:avLst/>
        </a:prstGeom>
      </xdr:spPr>
    </xdr:pic>
    <xdr:clientData/>
  </xdr:twoCellAnchor>
  <xdr:twoCellAnchor editAs="oneCell">
    <xdr:from>
      <xdr:col>10</xdr:col>
      <xdr:colOff>671512</xdr:colOff>
      <xdr:row>0</xdr:row>
      <xdr:rowOff>0</xdr:rowOff>
    </xdr:from>
    <xdr:to>
      <xdr:col>13</xdr:col>
      <xdr:colOff>14287</xdr:colOff>
      <xdr:row>1</xdr:row>
      <xdr:rowOff>19050</xdr:rowOff>
    </xdr:to>
    <xdr:pic>
      <xdr:nvPicPr>
        <xdr:cNvPr id="2" name="Imagine 1">
          <a:extLst>
            <a:ext uri="{FF2B5EF4-FFF2-40B4-BE49-F238E27FC236}">
              <a16:creationId xmlns:a16="http://schemas.microsoft.com/office/drawing/2014/main" id="{B78B73DC-EEBB-42A4-8B7B-70EEFF618C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8805862" y="0"/>
          <a:ext cx="866775" cy="866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228600</xdr:colOff>
      <xdr:row>0</xdr:row>
      <xdr:rowOff>62485</xdr:rowOff>
    </xdr:from>
    <xdr:to>
      <xdr:col>1</xdr:col>
      <xdr:colOff>1000125</xdr:colOff>
      <xdr:row>0</xdr:row>
      <xdr:rowOff>834010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DB7B477-F3A4-42A3-8559-06FBA6AA7D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2925" y="62485"/>
          <a:ext cx="771525" cy="771525"/>
        </a:xfrm>
        <a:prstGeom prst="rect">
          <a:avLst/>
        </a:prstGeom>
      </xdr:spPr>
    </xdr:pic>
    <xdr:clientData/>
  </xdr:twoCellAnchor>
  <xdr:twoCellAnchor editAs="oneCell">
    <xdr:from>
      <xdr:col>10</xdr:col>
      <xdr:colOff>61912</xdr:colOff>
      <xdr:row>0</xdr:row>
      <xdr:rowOff>0</xdr:rowOff>
    </xdr:from>
    <xdr:to>
      <xdr:col>11</xdr:col>
      <xdr:colOff>242887</xdr:colOff>
      <xdr:row>1</xdr:row>
      <xdr:rowOff>9525</xdr:rowOff>
    </xdr:to>
    <xdr:pic>
      <xdr:nvPicPr>
        <xdr:cNvPr id="3" name="Imagine 2">
          <a:extLst>
            <a:ext uri="{FF2B5EF4-FFF2-40B4-BE49-F238E27FC236}">
              <a16:creationId xmlns:a16="http://schemas.microsoft.com/office/drawing/2014/main" id="{568E750D-D30E-445E-851A-06DFCCAE98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8167687" y="0"/>
          <a:ext cx="866775" cy="866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228600</xdr:colOff>
      <xdr:row>0</xdr:row>
      <xdr:rowOff>62485</xdr:rowOff>
    </xdr:from>
    <xdr:to>
      <xdr:col>1</xdr:col>
      <xdr:colOff>1000125</xdr:colOff>
      <xdr:row>0</xdr:row>
      <xdr:rowOff>834010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6D1798C-6189-48E0-BA54-DFC843981C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8640" y="62485"/>
          <a:ext cx="771525" cy="771525"/>
        </a:xfrm>
        <a:prstGeom prst="rect">
          <a:avLst/>
        </a:prstGeom>
      </xdr:spPr>
    </xdr:pic>
    <xdr:clientData/>
  </xdr:twoCellAnchor>
  <xdr:twoCellAnchor editAs="oneCell">
    <xdr:from>
      <xdr:col>10</xdr:col>
      <xdr:colOff>91440</xdr:colOff>
      <xdr:row>0</xdr:row>
      <xdr:rowOff>0</xdr:rowOff>
    </xdr:from>
    <xdr:to>
      <xdr:col>12</xdr:col>
      <xdr:colOff>1905</xdr:colOff>
      <xdr:row>1</xdr:row>
      <xdr:rowOff>13335</xdr:rowOff>
    </xdr:to>
    <xdr:pic>
      <xdr:nvPicPr>
        <xdr:cNvPr id="4" name="Imagine 2">
          <a:extLst>
            <a:ext uri="{FF2B5EF4-FFF2-40B4-BE49-F238E27FC236}">
              <a16:creationId xmlns:a16="http://schemas.microsoft.com/office/drawing/2014/main" id="{9532ADAE-9252-4135-9497-DC62F2EE33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8420100" y="0"/>
          <a:ext cx="885825" cy="866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228600</xdr:colOff>
      <xdr:row>0</xdr:row>
      <xdr:rowOff>62485</xdr:rowOff>
    </xdr:from>
    <xdr:to>
      <xdr:col>1</xdr:col>
      <xdr:colOff>1000125</xdr:colOff>
      <xdr:row>0</xdr:row>
      <xdr:rowOff>834010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9E63F30-DD69-4F03-9301-D9E3955D09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2925" y="62485"/>
          <a:ext cx="771525" cy="771525"/>
        </a:xfrm>
        <a:prstGeom prst="rect">
          <a:avLst/>
        </a:prstGeom>
      </xdr:spPr>
    </xdr:pic>
    <xdr:clientData/>
  </xdr:twoCellAnchor>
  <xdr:twoCellAnchor editAs="oneCell">
    <xdr:from>
      <xdr:col>10</xdr:col>
      <xdr:colOff>604837</xdr:colOff>
      <xdr:row>0</xdr:row>
      <xdr:rowOff>0</xdr:rowOff>
    </xdr:from>
    <xdr:to>
      <xdr:col>12</xdr:col>
      <xdr:colOff>547687</xdr:colOff>
      <xdr:row>1</xdr:row>
      <xdr:rowOff>9525</xdr:rowOff>
    </xdr:to>
    <xdr:pic>
      <xdr:nvPicPr>
        <xdr:cNvPr id="3" name="Imagine 2">
          <a:extLst>
            <a:ext uri="{FF2B5EF4-FFF2-40B4-BE49-F238E27FC236}">
              <a16:creationId xmlns:a16="http://schemas.microsoft.com/office/drawing/2014/main" id="{165B84B8-CEE0-4ECF-9ADB-7BF153A35F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8710612" y="0"/>
          <a:ext cx="866775" cy="866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228600</xdr:colOff>
      <xdr:row>0</xdr:row>
      <xdr:rowOff>62485</xdr:rowOff>
    </xdr:from>
    <xdr:to>
      <xdr:col>1</xdr:col>
      <xdr:colOff>1000125</xdr:colOff>
      <xdr:row>0</xdr:row>
      <xdr:rowOff>834010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4CFC585-5EBC-42E2-B2CB-4364E0D016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2925" y="62485"/>
          <a:ext cx="771525" cy="771525"/>
        </a:xfrm>
        <a:prstGeom prst="rect">
          <a:avLst/>
        </a:prstGeom>
      </xdr:spPr>
    </xdr:pic>
    <xdr:clientData/>
  </xdr:twoCellAnchor>
  <xdr:twoCellAnchor editAs="oneCell">
    <xdr:from>
      <xdr:col>10</xdr:col>
      <xdr:colOff>642937</xdr:colOff>
      <xdr:row>0</xdr:row>
      <xdr:rowOff>0</xdr:rowOff>
    </xdr:from>
    <xdr:to>
      <xdr:col>12</xdr:col>
      <xdr:colOff>566737</xdr:colOff>
      <xdr:row>1</xdr:row>
      <xdr:rowOff>9525</xdr:rowOff>
    </xdr:to>
    <xdr:pic>
      <xdr:nvPicPr>
        <xdr:cNvPr id="3" name="Imagine 2">
          <a:extLst>
            <a:ext uri="{FF2B5EF4-FFF2-40B4-BE49-F238E27FC236}">
              <a16:creationId xmlns:a16="http://schemas.microsoft.com/office/drawing/2014/main" id="{BC366A72-2593-4327-A67E-BEC4BB1B43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8748712" y="0"/>
          <a:ext cx="866775" cy="866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257175</xdr:colOff>
      <xdr:row>0</xdr:row>
      <xdr:rowOff>57150</xdr:rowOff>
    </xdr:from>
    <xdr:to>
      <xdr:col>1</xdr:col>
      <xdr:colOff>1028700</xdr:colOff>
      <xdr:row>0</xdr:row>
      <xdr:rowOff>828675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2333FB0-6844-4CD3-AD2B-8A032522F0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" y="57150"/>
          <a:ext cx="771525" cy="771525"/>
        </a:xfrm>
        <a:prstGeom prst="rect">
          <a:avLst/>
        </a:prstGeom>
      </xdr:spPr>
    </xdr:pic>
    <xdr:clientData/>
  </xdr:twoCellAnchor>
  <xdr:twoCellAnchor editAs="oneCell">
    <xdr:from>
      <xdr:col>11</xdr:col>
      <xdr:colOff>61912</xdr:colOff>
      <xdr:row>0</xdr:row>
      <xdr:rowOff>0</xdr:rowOff>
    </xdr:from>
    <xdr:to>
      <xdr:col>12</xdr:col>
      <xdr:colOff>681037</xdr:colOff>
      <xdr:row>0</xdr:row>
      <xdr:rowOff>866775</xdr:rowOff>
    </xdr:to>
    <xdr:pic>
      <xdr:nvPicPr>
        <xdr:cNvPr id="2" name="Imagine 1">
          <a:extLst>
            <a:ext uri="{FF2B5EF4-FFF2-40B4-BE49-F238E27FC236}">
              <a16:creationId xmlns:a16="http://schemas.microsoft.com/office/drawing/2014/main" id="{C6836542-68DB-465D-B10C-D230DC93D2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8939212" y="0"/>
          <a:ext cx="866775" cy="866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ctipub-my.sharepoint.com/personal/teodor_turcanu_upb_ro/Documents/2.Decanat/2.PI/Licen&#539;&#259;/Planuri%20de%20&#238;nv&#259;&#539;&#259;m&#226;nt%202025/2025_29_PLi_L_00_FF_DDDSUL_PPPPPSUL-vf.xlsx" TargetMode="External"/><Relationship Id="rId1" Type="http://schemas.openxmlformats.org/officeDocument/2006/relationships/externalLinkPath" Target="/personal/teodor_turcanu_upb_ro/Documents/2.Decanat/2.PI/Licen&#539;&#259;/Planuri%20de%20&#238;nv&#259;&#539;&#259;m&#226;nt%202025/2025_29_PLi_L_00_FF_DDDSUL_PPPPPSUL-v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em_I"/>
      <sheetName val="Sem_II"/>
      <sheetName val="Sem_III"/>
      <sheetName val="Sem_IV"/>
      <sheetName val="Sem_V"/>
      <sheetName val="Sem_VI"/>
      <sheetName val="Sem_VII"/>
      <sheetName val="Sem_VIII"/>
    </sheetNames>
    <sheetDataSet>
      <sheetData sheetId="0">
        <row r="1">
          <cell r="D1" t="str">
            <v>Plan de învățământ licență</v>
          </cell>
        </row>
        <row r="33">
          <cell r="B33" t="str">
            <v>Mihnea - Cosmin COSTOIU</v>
          </cell>
          <cell r="J33" t="str">
            <v>Prenume NUME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73BE32-8DF2-44C3-A713-418DBA80BDDC}">
  <dimension ref="A1:T56"/>
  <sheetViews>
    <sheetView tabSelected="1" zoomScaleNormal="100" zoomScaleSheetLayoutView="80" workbookViewId="0">
      <selection activeCell="R15" sqref="R15"/>
    </sheetView>
  </sheetViews>
  <sheetFormatPr defaultRowHeight="15" x14ac:dyDescent="0.25"/>
  <cols>
    <col min="1" max="1" width="4.7109375" style="6" customWidth="1"/>
    <col min="2" max="2" width="19.42578125" bestFit="1" customWidth="1"/>
    <col min="3" max="3" width="45.7109375" customWidth="1"/>
    <col min="4" max="4" width="10.42578125" customWidth="1"/>
    <col min="5" max="5" width="6" customWidth="1"/>
    <col min="6" max="6" width="7.5703125" customWidth="1"/>
    <col min="7" max="9" width="5.5703125" customWidth="1"/>
    <col min="10" max="10" width="11" customWidth="1"/>
    <col min="11" max="11" width="10.140625" customWidth="1"/>
    <col min="12" max="12" width="3.5703125" style="6" bestFit="1" customWidth="1"/>
    <col min="13" max="13" width="9.140625" style="6" customWidth="1"/>
    <col min="20" max="20" width="10.140625" customWidth="1"/>
  </cols>
  <sheetData>
    <row r="1" spans="1:20" ht="67.5" customHeight="1" x14ac:dyDescent="0.3">
      <c r="B1" s="3"/>
      <c r="C1" s="4"/>
      <c r="D1" s="263" t="s">
        <v>0</v>
      </c>
      <c r="E1" s="263"/>
      <c r="F1" s="263"/>
      <c r="G1" s="263"/>
      <c r="H1" s="263"/>
      <c r="I1" s="2"/>
      <c r="J1" s="5"/>
      <c r="K1" s="268"/>
      <c r="L1" s="268"/>
      <c r="P1" s="55"/>
      <c r="Q1" s="55"/>
      <c r="R1" s="55"/>
      <c r="S1" s="55"/>
      <c r="T1" s="55"/>
    </row>
    <row r="2" spans="1:20" ht="15" customHeight="1" x14ac:dyDescent="0.25">
      <c r="B2" s="261"/>
      <c r="C2" s="261"/>
      <c r="D2" s="269" t="s">
        <v>1</v>
      </c>
      <c r="E2" s="269"/>
      <c r="F2" s="269"/>
      <c r="G2" s="269"/>
      <c r="H2" s="269"/>
      <c r="J2" s="8"/>
      <c r="K2" s="8" t="s">
        <v>2</v>
      </c>
      <c r="L2" s="261" t="s">
        <v>3</v>
      </c>
      <c r="M2" s="261"/>
      <c r="P2" s="56"/>
      <c r="Q2" s="56"/>
      <c r="R2" s="56"/>
      <c r="S2" s="56"/>
      <c r="T2" s="56"/>
    </row>
    <row r="3" spans="1:20" x14ac:dyDescent="0.25">
      <c r="B3" s="7" t="s">
        <v>4</v>
      </c>
      <c r="C3" s="261" t="s">
        <v>82</v>
      </c>
      <c r="D3" s="261"/>
      <c r="E3" s="261"/>
      <c r="F3" s="261"/>
      <c r="G3" s="261"/>
      <c r="J3" s="8"/>
      <c r="K3" s="8" t="s">
        <v>5</v>
      </c>
      <c r="L3" s="261" t="s">
        <v>6</v>
      </c>
      <c r="M3" s="261"/>
      <c r="S3" s="56"/>
      <c r="T3" s="56"/>
    </row>
    <row r="4" spans="1:20" x14ac:dyDescent="0.25">
      <c r="B4" s="7" t="s">
        <v>7</v>
      </c>
      <c r="C4" s="261" t="s">
        <v>132</v>
      </c>
      <c r="D4" s="261"/>
      <c r="E4" s="261"/>
      <c r="F4" s="261"/>
      <c r="G4" s="261"/>
      <c r="J4" s="8"/>
      <c r="K4" s="8" t="s">
        <v>8</v>
      </c>
      <c r="L4" s="261" t="s">
        <v>6</v>
      </c>
      <c r="M4" s="261"/>
      <c r="S4" s="56"/>
      <c r="T4" s="56"/>
    </row>
    <row r="5" spans="1:20" s="30" customFormat="1" ht="12" customHeight="1" thickBot="1" x14ac:dyDescent="0.25">
      <c r="A5" s="27"/>
      <c r="B5" s="28"/>
      <c r="C5" s="29"/>
      <c r="D5" s="29"/>
      <c r="E5" s="29"/>
      <c r="F5" s="29"/>
      <c r="G5" s="29"/>
      <c r="J5" s="31"/>
      <c r="K5" s="32"/>
      <c r="L5" s="29"/>
      <c r="M5" s="27"/>
      <c r="S5" s="56"/>
      <c r="T5" s="56"/>
    </row>
    <row r="6" spans="1:20" s="1" customFormat="1" ht="20.100000000000001" customHeight="1" x14ac:dyDescent="0.25">
      <c r="A6" s="278" t="s">
        <v>9</v>
      </c>
      <c r="B6" s="262" t="s">
        <v>10</v>
      </c>
      <c r="C6" s="262" t="s">
        <v>11</v>
      </c>
      <c r="D6" s="274" t="s">
        <v>12</v>
      </c>
      <c r="E6" s="276" t="s">
        <v>13</v>
      </c>
      <c r="F6" s="266" t="s">
        <v>14</v>
      </c>
      <c r="G6" s="267"/>
      <c r="H6" s="267"/>
      <c r="I6" s="267"/>
      <c r="J6" s="262" t="s">
        <v>15</v>
      </c>
      <c r="K6" s="262"/>
      <c r="L6" s="262" t="s">
        <v>16</v>
      </c>
      <c r="M6" s="283"/>
      <c r="P6" s="56"/>
      <c r="Q6" s="56"/>
      <c r="R6" s="56"/>
      <c r="S6" s="56"/>
      <c r="T6" s="56"/>
    </row>
    <row r="7" spans="1:20" ht="30.75" thickBot="1" x14ac:dyDescent="0.3">
      <c r="A7" s="279"/>
      <c r="B7" s="273"/>
      <c r="C7" s="273"/>
      <c r="D7" s="275"/>
      <c r="E7" s="277"/>
      <c r="F7" s="10" t="s">
        <v>17</v>
      </c>
      <c r="G7" s="10" t="s">
        <v>18</v>
      </c>
      <c r="H7" s="10" t="s">
        <v>19</v>
      </c>
      <c r="I7" s="10" t="s">
        <v>20</v>
      </c>
      <c r="J7" s="78" t="s">
        <v>21</v>
      </c>
      <c r="K7" s="78" t="s">
        <v>22</v>
      </c>
      <c r="L7" s="273"/>
      <c r="M7" s="284"/>
      <c r="P7" s="56"/>
      <c r="Q7" s="56"/>
      <c r="R7" s="56"/>
      <c r="S7" s="56"/>
      <c r="T7" s="56"/>
    </row>
    <row r="8" spans="1:20" ht="15.75" thickBot="1" x14ac:dyDescent="0.3">
      <c r="A8" s="270" t="s">
        <v>23</v>
      </c>
      <c r="B8" s="271"/>
      <c r="C8" s="271"/>
      <c r="D8" s="271"/>
      <c r="E8" s="271"/>
      <c r="F8" s="271"/>
      <c r="G8" s="271"/>
      <c r="H8" s="271"/>
      <c r="I8" s="271"/>
      <c r="J8" s="271"/>
      <c r="K8" s="271"/>
      <c r="L8" s="271"/>
      <c r="M8" s="272"/>
      <c r="P8" s="56"/>
      <c r="Q8" s="56"/>
      <c r="R8" s="56"/>
      <c r="S8" s="56"/>
      <c r="T8" s="56"/>
    </row>
    <row r="9" spans="1:20" ht="15" customHeight="1" x14ac:dyDescent="0.25">
      <c r="A9" s="42">
        <v>1</v>
      </c>
      <c r="B9" s="19"/>
      <c r="C9" s="141" t="s">
        <v>83</v>
      </c>
      <c r="D9" s="100" t="s">
        <v>24</v>
      </c>
      <c r="E9" s="147">
        <v>5</v>
      </c>
      <c r="F9" s="151">
        <v>2</v>
      </c>
      <c r="G9" s="152">
        <v>2</v>
      </c>
      <c r="H9" s="152"/>
      <c r="I9" s="152"/>
      <c r="J9" s="19">
        <f t="shared" ref="J9:J16" si="0">SUM(F9:I9)*14</f>
        <v>56</v>
      </c>
      <c r="K9" s="19">
        <f t="shared" ref="K9:K16" si="1">E9*25-J9</f>
        <v>69</v>
      </c>
      <c r="L9" s="264" t="s">
        <v>25</v>
      </c>
      <c r="M9" s="265"/>
      <c r="P9" s="56"/>
      <c r="Q9" s="56"/>
      <c r="R9" s="56"/>
      <c r="S9" s="56"/>
      <c r="T9" s="56"/>
    </row>
    <row r="10" spans="1:20" ht="15" customHeight="1" x14ac:dyDescent="0.25">
      <c r="A10" s="40">
        <v>2</v>
      </c>
      <c r="B10" s="20"/>
      <c r="C10" s="142" t="s">
        <v>84</v>
      </c>
      <c r="D10" s="98" t="s">
        <v>24</v>
      </c>
      <c r="E10" s="148">
        <v>5</v>
      </c>
      <c r="F10" s="153">
        <v>2</v>
      </c>
      <c r="G10" s="154">
        <v>2</v>
      </c>
      <c r="H10" s="154"/>
      <c r="I10" s="154"/>
      <c r="J10" s="20">
        <f t="shared" si="0"/>
        <v>56</v>
      </c>
      <c r="K10" s="20">
        <f t="shared" si="1"/>
        <v>69</v>
      </c>
      <c r="L10" s="280" t="s">
        <v>25</v>
      </c>
      <c r="M10" s="281"/>
      <c r="P10" s="56"/>
      <c r="Q10" s="56"/>
      <c r="R10" s="56"/>
      <c r="S10" s="56"/>
      <c r="T10" s="56"/>
    </row>
    <row r="11" spans="1:20" ht="15" customHeight="1" x14ac:dyDescent="0.25">
      <c r="A11" s="40">
        <v>3</v>
      </c>
      <c r="B11" s="20"/>
      <c r="C11" s="142" t="s">
        <v>85</v>
      </c>
      <c r="D11" s="98" t="s">
        <v>24</v>
      </c>
      <c r="E11" s="148">
        <v>3</v>
      </c>
      <c r="F11" s="153">
        <v>2</v>
      </c>
      <c r="G11" s="154">
        <v>1</v>
      </c>
      <c r="H11" s="154"/>
      <c r="I11" s="154"/>
      <c r="J11" s="20">
        <f t="shared" si="0"/>
        <v>42</v>
      </c>
      <c r="K11" s="20">
        <f t="shared" si="1"/>
        <v>33</v>
      </c>
      <c r="L11" s="280" t="s">
        <v>25</v>
      </c>
      <c r="M11" s="281"/>
      <c r="P11" s="56"/>
      <c r="Q11" s="56"/>
      <c r="R11" s="56"/>
      <c r="S11" s="56"/>
      <c r="T11" s="56"/>
    </row>
    <row r="12" spans="1:20" ht="28.9" customHeight="1" x14ac:dyDescent="0.25">
      <c r="A12" s="40">
        <v>4</v>
      </c>
      <c r="B12" s="20"/>
      <c r="C12" s="143" t="s">
        <v>86</v>
      </c>
      <c r="D12" s="98" t="s">
        <v>24</v>
      </c>
      <c r="E12" s="148">
        <v>4</v>
      </c>
      <c r="F12" s="155">
        <v>2</v>
      </c>
      <c r="G12" s="156"/>
      <c r="H12" s="154">
        <v>2</v>
      </c>
      <c r="I12" s="154"/>
      <c r="J12" s="20">
        <f t="shared" si="0"/>
        <v>56</v>
      </c>
      <c r="K12" s="20">
        <f t="shared" si="1"/>
        <v>44</v>
      </c>
      <c r="L12" s="280" t="s">
        <v>25</v>
      </c>
      <c r="M12" s="281"/>
      <c r="P12" s="56"/>
      <c r="Q12" s="56"/>
      <c r="R12" s="56"/>
      <c r="S12" s="56"/>
      <c r="T12" s="56"/>
    </row>
    <row r="13" spans="1:20" ht="15" customHeight="1" x14ac:dyDescent="0.25">
      <c r="A13" s="40">
        <v>5</v>
      </c>
      <c r="B13" s="20"/>
      <c r="C13" s="142" t="s">
        <v>87</v>
      </c>
      <c r="D13" s="98" t="s">
        <v>24</v>
      </c>
      <c r="E13" s="149">
        <v>3</v>
      </c>
      <c r="F13" s="153">
        <v>2</v>
      </c>
      <c r="G13" s="154"/>
      <c r="H13" s="154">
        <v>1</v>
      </c>
      <c r="I13" s="154"/>
      <c r="J13" s="20">
        <f t="shared" si="0"/>
        <v>42</v>
      </c>
      <c r="K13" s="20">
        <f t="shared" si="1"/>
        <v>33</v>
      </c>
      <c r="L13" s="280" t="s">
        <v>25</v>
      </c>
      <c r="M13" s="281"/>
      <c r="P13" s="56"/>
      <c r="Q13" s="56"/>
      <c r="R13" s="56"/>
      <c r="S13" s="56"/>
      <c r="T13" s="56"/>
    </row>
    <row r="14" spans="1:20" ht="15" customHeight="1" x14ac:dyDescent="0.25">
      <c r="A14" s="40">
        <v>6</v>
      </c>
      <c r="B14" s="20"/>
      <c r="C14" s="142" t="s">
        <v>88</v>
      </c>
      <c r="D14" s="98" t="s">
        <v>17</v>
      </c>
      <c r="E14" s="149">
        <v>3</v>
      </c>
      <c r="F14" s="153">
        <v>1</v>
      </c>
      <c r="G14" s="154"/>
      <c r="H14" s="154"/>
      <c r="I14" s="154"/>
      <c r="J14" s="20">
        <f t="shared" si="0"/>
        <v>14</v>
      </c>
      <c r="K14" s="20">
        <f t="shared" si="1"/>
        <v>61</v>
      </c>
      <c r="L14" s="280" t="s">
        <v>26</v>
      </c>
      <c r="M14" s="281"/>
      <c r="P14" s="56"/>
      <c r="Q14" s="56"/>
      <c r="R14" s="56"/>
      <c r="S14" s="56"/>
      <c r="T14" s="56"/>
    </row>
    <row r="15" spans="1:20" ht="15" customHeight="1" x14ac:dyDescent="0.25">
      <c r="A15" s="40">
        <v>7</v>
      </c>
      <c r="B15" s="20"/>
      <c r="C15" s="142" t="s">
        <v>89</v>
      </c>
      <c r="D15" s="98" t="s">
        <v>17</v>
      </c>
      <c r="E15" s="149">
        <v>2</v>
      </c>
      <c r="F15" s="153">
        <v>1</v>
      </c>
      <c r="G15" s="154">
        <v>1</v>
      </c>
      <c r="H15" s="154"/>
      <c r="I15" s="154"/>
      <c r="J15" s="20">
        <f t="shared" si="0"/>
        <v>28</v>
      </c>
      <c r="K15" s="20">
        <f t="shared" si="1"/>
        <v>22</v>
      </c>
      <c r="L15" s="280" t="s">
        <v>26</v>
      </c>
      <c r="M15" s="281"/>
      <c r="P15" s="56"/>
      <c r="Q15" s="56"/>
      <c r="R15" s="56"/>
      <c r="S15" s="56"/>
      <c r="T15" s="56"/>
    </row>
    <row r="16" spans="1:20" ht="15" customHeight="1" thickBot="1" x14ac:dyDescent="0.3">
      <c r="A16" s="108">
        <v>8</v>
      </c>
      <c r="B16" s="81"/>
      <c r="C16" s="144" t="s">
        <v>90</v>
      </c>
      <c r="D16" s="102" t="s">
        <v>17</v>
      </c>
      <c r="E16" s="150">
        <v>1</v>
      </c>
      <c r="F16" s="157"/>
      <c r="G16" s="158">
        <v>1</v>
      </c>
      <c r="H16" s="158"/>
      <c r="I16" s="158"/>
      <c r="J16" s="81">
        <f t="shared" si="0"/>
        <v>14</v>
      </c>
      <c r="K16" s="81">
        <f t="shared" si="1"/>
        <v>11</v>
      </c>
      <c r="L16" s="308" t="s">
        <v>26</v>
      </c>
      <c r="M16" s="309"/>
      <c r="P16" s="13"/>
      <c r="Q16" s="13"/>
      <c r="R16" s="13"/>
      <c r="S16" s="13"/>
      <c r="T16" s="13"/>
    </row>
    <row r="17" spans="1:20" ht="15.75" thickBot="1" x14ac:dyDescent="0.3">
      <c r="A17" s="288" t="s">
        <v>27</v>
      </c>
      <c r="B17" s="289"/>
      <c r="C17" s="289"/>
      <c r="D17" s="290"/>
      <c r="E17" s="289"/>
      <c r="F17" s="289"/>
      <c r="G17" s="289"/>
      <c r="H17" s="289"/>
      <c r="I17" s="289"/>
      <c r="J17" s="289"/>
      <c r="K17" s="289"/>
      <c r="L17" s="289"/>
      <c r="M17" s="291"/>
      <c r="O17" s="56"/>
      <c r="P17" s="56"/>
      <c r="Q17" s="56"/>
      <c r="R17" s="56"/>
      <c r="S17" s="56"/>
    </row>
    <row r="18" spans="1:20" x14ac:dyDescent="0.25">
      <c r="A18" s="101">
        <v>9</v>
      </c>
      <c r="B18" s="84"/>
      <c r="C18" s="145" t="s">
        <v>91</v>
      </c>
      <c r="D18" s="304" t="s">
        <v>18</v>
      </c>
      <c r="E18" s="296">
        <v>4</v>
      </c>
      <c r="F18" s="310">
        <v>2</v>
      </c>
      <c r="G18" s="306">
        <v>1</v>
      </c>
      <c r="H18" s="306">
        <v>1</v>
      </c>
      <c r="I18" s="298"/>
      <c r="J18" s="298">
        <f>SUM(F18:I19)*14</f>
        <v>56</v>
      </c>
      <c r="K18" s="298">
        <f>25*E18-J18</f>
        <v>44</v>
      </c>
      <c r="L18" s="300" t="s">
        <v>26</v>
      </c>
      <c r="M18" s="301"/>
      <c r="P18" s="56"/>
      <c r="Q18" s="56"/>
      <c r="R18" s="56"/>
      <c r="S18" s="56"/>
      <c r="T18" s="56"/>
    </row>
    <row r="19" spans="1:20" ht="15.75" thickBot="1" x14ac:dyDescent="0.3">
      <c r="A19" s="41">
        <v>10</v>
      </c>
      <c r="B19" s="44"/>
      <c r="C19" s="146" t="s">
        <v>92</v>
      </c>
      <c r="D19" s="305"/>
      <c r="E19" s="297"/>
      <c r="F19" s="311"/>
      <c r="G19" s="307"/>
      <c r="H19" s="307"/>
      <c r="I19" s="299"/>
      <c r="J19" s="299"/>
      <c r="K19" s="299"/>
      <c r="L19" s="302"/>
      <c r="M19" s="303"/>
      <c r="P19" s="56"/>
      <c r="Q19" s="56"/>
      <c r="R19" s="56"/>
      <c r="S19" s="56"/>
      <c r="T19" s="56"/>
    </row>
    <row r="20" spans="1:20" x14ac:dyDescent="0.25">
      <c r="A20" s="315" t="s">
        <v>28</v>
      </c>
      <c r="B20" s="316"/>
      <c r="C20" s="316"/>
      <c r="D20" s="14" t="s">
        <v>29</v>
      </c>
      <c r="E20" s="336">
        <f t="shared" ref="E20:J20" si="2">SUM(E9:E19)</f>
        <v>30</v>
      </c>
      <c r="F20" s="62">
        <f t="shared" si="2"/>
        <v>14</v>
      </c>
      <c r="G20" s="63">
        <f t="shared" si="2"/>
        <v>8</v>
      </c>
      <c r="H20" s="63">
        <f t="shared" si="2"/>
        <v>4</v>
      </c>
      <c r="I20" s="63">
        <f t="shared" si="2"/>
        <v>0</v>
      </c>
      <c r="J20" s="286">
        <f t="shared" si="2"/>
        <v>364</v>
      </c>
      <c r="K20" s="286">
        <f>SUM(K9:K19)</f>
        <v>386</v>
      </c>
      <c r="L20" s="63" t="s">
        <v>30</v>
      </c>
      <c r="M20" s="109" t="s">
        <v>31</v>
      </c>
      <c r="P20" s="56"/>
      <c r="Q20" s="56"/>
      <c r="R20" s="56"/>
      <c r="S20" s="56"/>
      <c r="T20" s="56"/>
    </row>
    <row r="21" spans="1:20" ht="15.75" thickBot="1" x14ac:dyDescent="0.3">
      <c r="A21" s="317"/>
      <c r="B21" s="318"/>
      <c r="C21" s="318"/>
      <c r="D21" s="15" t="s">
        <v>32</v>
      </c>
      <c r="E21" s="337"/>
      <c r="F21" s="64">
        <f>COUNT(F9:F19)</f>
        <v>8</v>
      </c>
      <c r="G21" s="16">
        <f>COUNT(G9:G19)</f>
        <v>6</v>
      </c>
      <c r="H21" s="16">
        <f>COUNT(H9:H19)</f>
        <v>3</v>
      </c>
      <c r="I21" s="16">
        <f>COUNT(I9:I19)</f>
        <v>0</v>
      </c>
      <c r="J21" s="287"/>
      <c r="K21" s="287"/>
      <c r="L21" s="17">
        <f>COUNTIF(L9:M20,"=E")</f>
        <v>5</v>
      </c>
      <c r="M21" s="18">
        <f>COUNTIF(L9:M20,"=V")+COUNTIF(L9:M20,"=C")</f>
        <v>4</v>
      </c>
      <c r="P21" s="56"/>
      <c r="Q21" s="56"/>
      <c r="R21" s="56"/>
      <c r="S21" s="56"/>
      <c r="T21" s="56"/>
    </row>
    <row r="22" spans="1:20" ht="15" customHeight="1" thickBot="1" x14ac:dyDescent="0.3">
      <c r="A22" s="332" t="s">
        <v>33</v>
      </c>
      <c r="B22" s="333"/>
      <c r="C22" s="333"/>
      <c r="D22" s="334"/>
      <c r="E22" s="333"/>
      <c r="F22" s="333"/>
      <c r="G22" s="333"/>
      <c r="H22" s="333"/>
      <c r="I22" s="333"/>
      <c r="J22" s="333"/>
      <c r="K22" s="333"/>
      <c r="L22" s="333"/>
      <c r="M22" s="335"/>
      <c r="P22" s="56"/>
      <c r="Q22" s="12"/>
      <c r="R22" s="56"/>
      <c r="S22" s="56"/>
      <c r="T22" s="56"/>
    </row>
    <row r="23" spans="1:20" s="114" customFormat="1" ht="15.75" customHeight="1" x14ac:dyDescent="0.25">
      <c r="A23" s="138">
        <v>11</v>
      </c>
      <c r="B23" s="117"/>
      <c r="C23" s="111" t="s">
        <v>93</v>
      </c>
      <c r="D23" s="99" t="s">
        <v>17</v>
      </c>
      <c r="E23" s="137">
        <v>2</v>
      </c>
      <c r="F23" s="258">
        <v>1</v>
      </c>
      <c r="G23" s="259">
        <v>1</v>
      </c>
      <c r="H23" s="117"/>
      <c r="I23" s="117"/>
      <c r="J23" s="117">
        <f>SUM(F23:I23)*14</f>
        <v>28</v>
      </c>
      <c r="K23" s="117">
        <f>25*E23-J23</f>
        <v>22</v>
      </c>
      <c r="L23" s="320" t="s">
        <v>26</v>
      </c>
      <c r="M23" s="321"/>
      <c r="P23" s="115"/>
      <c r="Q23" s="122"/>
      <c r="R23" s="123"/>
      <c r="S23" s="123"/>
      <c r="T23" s="123"/>
    </row>
    <row r="24" spans="1:20" s="114" customFormat="1" ht="15.75" customHeight="1" x14ac:dyDescent="0.25">
      <c r="A24" s="120">
        <v>12</v>
      </c>
      <c r="B24" s="121"/>
      <c r="C24" s="255" t="s">
        <v>162</v>
      </c>
      <c r="D24" s="98" t="s">
        <v>17</v>
      </c>
      <c r="E24" s="256">
        <v>2</v>
      </c>
      <c r="F24" s="257">
        <v>2</v>
      </c>
      <c r="G24" s="260"/>
      <c r="H24" s="121"/>
      <c r="I24" s="121"/>
      <c r="J24" s="121"/>
      <c r="K24" s="121"/>
      <c r="L24" s="254"/>
      <c r="M24" s="195"/>
      <c r="P24" s="115"/>
      <c r="Q24" s="122"/>
      <c r="R24" s="123"/>
      <c r="S24" s="123"/>
      <c r="T24" s="123"/>
    </row>
    <row r="25" spans="1:20" ht="15.75" customHeight="1" x14ac:dyDescent="0.25">
      <c r="A25" s="46">
        <v>13</v>
      </c>
      <c r="B25" s="20"/>
      <c r="C25" s="51" t="s">
        <v>34</v>
      </c>
      <c r="D25" s="110" t="s">
        <v>17</v>
      </c>
      <c r="E25" s="201">
        <v>5</v>
      </c>
      <c r="F25" s="202">
        <v>2</v>
      </c>
      <c r="G25" s="71">
        <v>2</v>
      </c>
      <c r="H25" s="71"/>
      <c r="I25" s="71"/>
      <c r="J25" s="73">
        <f>SUM(F25:I25)*14</f>
        <v>56</v>
      </c>
      <c r="K25" s="71">
        <f>25*E25-J25</f>
        <v>69</v>
      </c>
      <c r="L25" s="292" t="s">
        <v>25</v>
      </c>
      <c r="M25" s="293"/>
      <c r="P25" s="56"/>
      <c r="Q25" s="12"/>
      <c r="R25" s="57"/>
      <c r="S25" s="57"/>
      <c r="T25" s="57"/>
    </row>
    <row r="26" spans="1:20" ht="15.75" customHeight="1" thickBot="1" x14ac:dyDescent="0.3">
      <c r="A26" s="47">
        <v>14</v>
      </c>
      <c r="B26" s="17"/>
      <c r="C26" s="52" t="s">
        <v>35</v>
      </c>
      <c r="D26" s="102" t="s">
        <v>36</v>
      </c>
      <c r="E26" s="88">
        <v>3</v>
      </c>
      <c r="F26" s="96"/>
      <c r="G26" s="44"/>
      <c r="H26" s="44"/>
      <c r="I26" s="44"/>
      <c r="J26" s="294" t="s">
        <v>37</v>
      </c>
      <c r="K26" s="339"/>
      <c r="L26" s="294" t="s">
        <v>26</v>
      </c>
      <c r="M26" s="295"/>
      <c r="P26" s="56"/>
      <c r="Q26" s="12"/>
      <c r="R26" s="57"/>
      <c r="S26" s="57"/>
      <c r="T26" s="57"/>
    </row>
    <row r="27" spans="1:20" ht="15.75" customHeight="1" thickBot="1" x14ac:dyDescent="0.3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P27" s="26"/>
      <c r="Q27" s="12"/>
      <c r="R27" s="25"/>
      <c r="S27" s="25"/>
      <c r="T27" s="25"/>
    </row>
    <row r="28" spans="1:20" ht="15.75" customHeight="1" x14ac:dyDescent="0.25">
      <c r="B28" s="322" t="s">
        <v>38</v>
      </c>
      <c r="C28" s="37" t="s">
        <v>39</v>
      </c>
      <c r="D28" s="325">
        <f>SUM(F9:I16)</f>
        <v>22</v>
      </c>
      <c r="E28" s="286"/>
      <c r="F28" s="286"/>
      <c r="G28" s="286"/>
      <c r="H28" s="286"/>
      <c r="I28" s="286"/>
      <c r="J28" s="286"/>
      <c r="K28" s="286"/>
      <c r="L28" s="286"/>
      <c r="M28" s="326"/>
      <c r="P28" s="26"/>
      <c r="Q28" s="12"/>
      <c r="R28" s="25"/>
      <c r="S28" s="25"/>
      <c r="T28" s="25"/>
    </row>
    <row r="29" spans="1:20" ht="15.75" customHeight="1" x14ac:dyDescent="0.25">
      <c r="B29" s="323"/>
      <c r="C29" s="38" t="s">
        <v>40</v>
      </c>
      <c r="D29" s="327">
        <f>SUM(F18:I19)</f>
        <v>4</v>
      </c>
      <c r="E29" s="328"/>
      <c r="F29" s="328"/>
      <c r="G29" s="328"/>
      <c r="H29" s="328"/>
      <c r="I29" s="328"/>
      <c r="J29" s="328"/>
      <c r="K29" s="328"/>
      <c r="L29" s="328"/>
      <c r="M29" s="329"/>
      <c r="P29" s="26"/>
      <c r="Q29" s="12"/>
      <c r="R29" s="25"/>
      <c r="S29" s="25"/>
      <c r="T29" s="25"/>
    </row>
    <row r="30" spans="1:20" ht="15.75" customHeight="1" thickBot="1" x14ac:dyDescent="0.3">
      <c r="B30" s="324"/>
      <c r="C30" s="39" t="s">
        <v>41</v>
      </c>
      <c r="D30" s="330">
        <f>SUM(F23:I26)</f>
        <v>8</v>
      </c>
      <c r="E30" s="287"/>
      <c r="F30" s="287"/>
      <c r="G30" s="287"/>
      <c r="H30" s="287"/>
      <c r="I30" s="287"/>
      <c r="J30" s="287"/>
      <c r="K30" s="287"/>
      <c r="L30" s="287"/>
      <c r="M30" s="331"/>
      <c r="P30" s="26"/>
      <c r="Q30" s="12"/>
      <c r="R30" s="25"/>
      <c r="S30" s="25"/>
      <c r="T30" s="25"/>
    </row>
    <row r="31" spans="1:20" s="30" customFormat="1" ht="15.75" customHeight="1" x14ac:dyDescent="0.2">
      <c r="A31" s="27"/>
      <c r="B31" s="33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P31" s="34"/>
      <c r="Q31" s="35"/>
      <c r="R31" s="36"/>
      <c r="S31" s="36"/>
      <c r="T31" s="36"/>
    </row>
    <row r="32" spans="1:20" ht="18" customHeight="1" x14ac:dyDescent="0.25">
      <c r="B32" s="4" t="s">
        <v>42</v>
      </c>
      <c r="C32" s="9"/>
      <c r="D32" s="1"/>
      <c r="E32" s="269"/>
      <c r="F32" s="269"/>
      <c r="G32" s="4"/>
      <c r="H32" s="1"/>
      <c r="I32" s="1"/>
      <c r="J32" s="285" t="s">
        <v>94</v>
      </c>
      <c r="K32" s="285"/>
      <c r="L32" s="285"/>
      <c r="M32" s="285"/>
      <c r="P32" s="13"/>
      <c r="Q32" s="12"/>
      <c r="R32" s="282"/>
      <c r="S32" s="282"/>
      <c r="T32" s="282"/>
    </row>
    <row r="33" spans="2:20" ht="54" customHeight="1" x14ac:dyDescent="0.25">
      <c r="B33" s="319" t="s">
        <v>45</v>
      </c>
      <c r="C33" s="319"/>
      <c r="D33" s="312"/>
      <c r="E33" s="312"/>
      <c r="F33" s="312"/>
      <c r="G33" s="312"/>
      <c r="H33" s="312"/>
      <c r="I33" s="312"/>
      <c r="J33" s="338" t="s">
        <v>95</v>
      </c>
      <c r="K33" s="338"/>
      <c r="L33" s="338"/>
      <c r="M33" s="338"/>
      <c r="P33" s="13"/>
      <c r="Q33" s="12"/>
      <c r="R33" s="13"/>
      <c r="S33" s="13"/>
      <c r="T33" s="13"/>
    </row>
    <row r="34" spans="2:20" ht="15" customHeight="1" x14ac:dyDescent="0.25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P34" s="11"/>
      <c r="Q34" s="12"/>
      <c r="R34" s="13"/>
      <c r="S34" s="13"/>
      <c r="T34" s="13"/>
    </row>
    <row r="35" spans="2:20" x14ac:dyDescent="0.25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P35" s="11"/>
      <c r="Q35" s="12"/>
      <c r="R35" s="13"/>
      <c r="S35" s="13"/>
      <c r="T35" s="13"/>
    </row>
    <row r="36" spans="2:20" x14ac:dyDescent="0.25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</row>
    <row r="37" spans="2:20" x14ac:dyDescent="0.25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</row>
    <row r="38" spans="2:20" x14ac:dyDescent="0.25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</row>
    <row r="39" spans="2:20" x14ac:dyDescent="0.25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2:20" x14ac:dyDescent="0.25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</row>
    <row r="41" spans="2:20" ht="15" customHeight="1" x14ac:dyDescent="0.25">
      <c r="B41" s="1"/>
      <c r="C41" s="1"/>
      <c r="H41" s="4"/>
      <c r="I41" s="4"/>
      <c r="J41" s="1"/>
      <c r="K41" s="1"/>
      <c r="L41" s="1"/>
    </row>
    <row r="42" spans="2:20" ht="15" customHeight="1" x14ac:dyDescent="0.25">
      <c r="B42" s="1"/>
      <c r="C42" s="1"/>
      <c r="H42" s="4"/>
      <c r="I42" s="4"/>
      <c r="J42" s="1"/>
      <c r="K42" s="1"/>
      <c r="L42" s="1"/>
    </row>
    <row r="43" spans="2:20" x14ac:dyDescent="0.25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</row>
    <row r="44" spans="2:20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</row>
    <row r="55" spans="1:13" ht="15" customHeight="1" x14ac:dyDescent="0.25">
      <c r="A55" s="313" t="s">
        <v>46</v>
      </c>
      <c r="B55" s="313"/>
      <c r="C55" s="313"/>
      <c r="D55" s="313"/>
      <c r="E55" s="313"/>
      <c r="F55" s="313"/>
      <c r="G55" s="313"/>
      <c r="H55" s="313"/>
      <c r="I55" s="313"/>
      <c r="J55" s="313"/>
      <c r="K55" s="313"/>
      <c r="L55" s="313"/>
      <c r="M55" s="313"/>
    </row>
    <row r="56" spans="1:13" x14ac:dyDescent="0.25">
      <c r="A56" s="314" t="s">
        <v>47</v>
      </c>
      <c r="B56" s="314"/>
      <c r="C56" s="314"/>
      <c r="D56" s="314"/>
      <c r="E56" s="314"/>
      <c r="F56" s="314"/>
      <c r="G56" s="314"/>
      <c r="H56" s="314"/>
      <c r="I56" s="314"/>
      <c r="J56" s="314"/>
      <c r="K56" s="314"/>
      <c r="L56" s="314"/>
      <c r="M56" s="314"/>
    </row>
  </sheetData>
  <sheetProtection algorithmName="SHA-512" hashValue="7YJanaZSN57JDTIK53VgRmfm4jQjqgLMSPmCqErfu2QaWLyiz3j7/JLpAgZe2jmwFAG8Rj16bTHO8z0bsrYwMQ==" saltValue="mfHgqF6MYNUV8Lb4+BV6ow==" spinCount="100000" sheet="1" formatCells="0" formatRows="0" insertRows="0" insertHyperlinks="0" deleteRows="0" sort="0" autoFilter="0" pivotTables="0"/>
  <protectedRanges>
    <protectedRange sqref="C3:G4 D2 L2:M2 D33 J33 K1:L1 E9:J16 K9:XFD16 E18:J18 K18 A18:C19 L18:XFD19 E19:I19 A9:C16 A23:B26" name="Editabil"/>
    <protectedRange sqref="D9:D16" name="Editabil_3_4"/>
    <protectedRange sqref="D18:D19" name="Editabil_3_5"/>
    <protectedRange sqref="D23:D26" name="Editabil_3_6"/>
  </protectedRanges>
  <mergeCells count="57">
    <mergeCell ref="D33:I33"/>
    <mergeCell ref="A55:M55"/>
    <mergeCell ref="A56:M56"/>
    <mergeCell ref="A20:C21"/>
    <mergeCell ref="B33:C33"/>
    <mergeCell ref="L23:M23"/>
    <mergeCell ref="B28:B30"/>
    <mergeCell ref="D28:M28"/>
    <mergeCell ref="D29:M29"/>
    <mergeCell ref="D30:M30"/>
    <mergeCell ref="A22:M22"/>
    <mergeCell ref="E20:E21"/>
    <mergeCell ref="J20:J21"/>
    <mergeCell ref="J33:M33"/>
    <mergeCell ref="J26:K26"/>
    <mergeCell ref="H18:H19"/>
    <mergeCell ref="L16:M16"/>
    <mergeCell ref="I18:I19"/>
    <mergeCell ref="J18:J19"/>
    <mergeCell ref="F18:F19"/>
    <mergeCell ref="R32:T32"/>
    <mergeCell ref="L6:M7"/>
    <mergeCell ref="L10:M10"/>
    <mergeCell ref="L12:M12"/>
    <mergeCell ref="L13:M13"/>
    <mergeCell ref="J32:M32"/>
    <mergeCell ref="K20:K21"/>
    <mergeCell ref="A17:M17"/>
    <mergeCell ref="E32:F32"/>
    <mergeCell ref="L25:M25"/>
    <mergeCell ref="L26:M26"/>
    <mergeCell ref="E18:E19"/>
    <mergeCell ref="K18:K19"/>
    <mergeCell ref="L18:M19"/>
    <mergeCell ref="D18:D19"/>
    <mergeCell ref="G18:G19"/>
    <mergeCell ref="A6:A7"/>
    <mergeCell ref="L2:M2"/>
    <mergeCell ref="L15:M15"/>
    <mergeCell ref="L11:M11"/>
    <mergeCell ref="L14:M14"/>
    <mergeCell ref="L4:M4"/>
    <mergeCell ref="J6:K6"/>
    <mergeCell ref="D1:H1"/>
    <mergeCell ref="L9:M9"/>
    <mergeCell ref="C3:G3"/>
    <mergeCell ref="L3:M3"/>
    <mergeCell ref="F6:I6"/>
    <mergeCell ref="K1:L1"/>
    <mergeCell ref="B2:C2"/>
    <mergeCell ref="D2:H2"/>
    <mergeCell ref="A8:M8"/>
    <mergeCell ref="C4:G4"/>
    <mergeCell ref="B6:B7"/>
    <mergeCell ref="C6:C7"/>
    <mergeCell ref="D6:D7"/>
    <mergeCell ref="E6:E7"/>
  </mergeCells>
  <conditionalFormatting sqref="D9:D16 D18">
    <cfRule type="cellIs" dxfId="105" priority="5" operator="equal">
      <formula>"C'"</formula>
    </cfRule>
    <cfRule type="cellIs" dxfId="104" priority="6" operator="equal">
      <formula>"S"</formula>
    </cfRule>
    <cfRule type="cellIs" dxfId="103" priority="7" operator="equal">
      <formula>"C"</formula>
    </cfRule>
    <cfRule type="cellIs" dxfId="102" priority="8" operator="equal">
      <formula>"F"</formula>
    </cfRule>
  </conditionalFormatting>
  <conditionalFormatting sqref="D23:D26">
    <cfRule type="cellIs" dxfId="101" priority="1" operator="equal">
      <formula>"C'"</formula>
    </cfRule>
    <cfRule type="cellIs" dxfId="100" priority="2" operator="equal">
      <formula>"S"</formula>
    </cfRule>
    <cfRule type="cellIs" dxfId="99" priority="3" operator="equal">
      <formula>"C"</formula>
    </cfRule>
    <cfRule type="cellIs" dxfId="98" priority="4" operator="equal">
      <formula>"F"</formula>
    </cfRule>
  </conditionalFormatting>
  <printOptions horizontalCentered="1" verticalCentered="1"/>
  <pageMargins left="0.15748031496062992" right="0.23622047244094491" top="0.43307086614173229" bottom="0.19685039370078741" header="0.31496062992125984" footer="0.15748031496062992"/>
  <pageSetup paperSize="9" scale="89" fitToWidth="0" orientation="landscape" horizontalDpi="300" verticalDpi="300" r:id="rId1"/>
  <rowBreaks count="1" manualBreakCount="1">
    <brk id="34" max="12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5566CD-7B21-4F7E-932C-50632605B570}">
  <dimension ref="A1:T53"/>
  <sheetViews>
    <sheetView topLeftCell="A3" zoomScaleNormal="100" zoomScaleSheetLayoutView="70" workbookViewId="0">
      <selection activeCell="D18" sqref="D18:D19"/>
    </sheetView>
  </sheetViews>
  <sheetFormatPr defaultRowHeight="15" x14ac:dyDescent="0.25"/>
  <cols>
    <col min="1" max="1" width="4.7109375" style="6" customWidth="1"/>
    <col min="2" max="2" width="19.42578125" bestFit="1" customWidth="1"/>
    <col min="3" max="3" width="45.7109375" customWidth="1"/>
    <col min="4" max="4" width="10.42578125" customWidth="1"/>
    <col min="5" max="5" width="6" customWidth="1"/>
    <col min="6" max="6" width="7.5703125" customWidth="1"/>
    <col min="7" max="9" width="5.5703125" customWidth="1"/>
    <col min="10" max="10" width="11.42578125" customWidth="1"/>
    <col min="11" max="11" width="10.42578125" customWidth="1"/>
    <col min="12" max="12" width="3.28515625" style="6" customWidth="1"/>
    <col min="13" max="13" width="8.85546875" style="6" customWidth="1"/>
    <col min="20" max="20" width="10.140625" customWidth="1"/>
  </cols>
  <sheetData>
    <row r="1" spans="1:20" ht="63" customHeight="1" x14ac:dyDescent="0.3">
      <c r="B1" s="3"/>
      <c r="C1" s="4"/>
      <c r="D1" s="263" t="str">
        <f>Sem_I!D1</f>
        <v>Plan de învățământ licență</v>
      </c>
      <c r="E1" s="263"/>
      <c r="F1" s="263"/>
      <c r="G1" s="263"/>
      <c r="H1" s="263"/>
      <c r="I1" s="2"/>
      <c r="J1" s="5"/>
      <c r="K1" s="355"/>
      <c r="L1" s="355"/>
      <c r="P1" s="55"/>
      <c r="Q1" s="55"/>
      <c r="R1" s="55"/>
      <c r="S1" s="55"/>
      <c r="T1" s="55"/>
    </row>
    <row r="2" spans="1:20" ht="15" customHeight="1" x14ac:dyDescent="0.25">
      <c r="B2" s="261"/>
      <c r="C2" s="261"/>
      <c r="D2" s="269" t="str">
        <f>Sem_I!D2</f>
        <v>2025 - 2029</v>
      </c>
      <c r="E2" s="269"/>
      <c r="F2" s="269"/>
      <c r="G2" s="269"/>
      <c r="H2" s="269"/>
      <c r="J2" s="8"/>
      <c r="K2" s="8" t="s">
        <v>2</v>
      </c>
      <c r="L2" s="261" t="str">
        <f>Sem_I!L2</f>
        <v>2025 - 2026</v>
      </c>
      <c r="M2" s="261"/>
      <c r="P2" s="56"/>
      <c r="Q2" s="56"/>
      <c r="R2" s="56"/>
      <c r="S2" s="56"/>
      <c r="T2" s="56"/>
    </row>
    <row r="3" spans="1:20" x14ac:dyDescent="0.25">
      <c r="B3" s="7" t="s">
        <v>4</v>
      </c>
      <c r="C3" s="261" t="str">
        <f>Sem_I!C3</f>
        <v>Științe inginerești aplicate</v>
      </c>
      <c r="D3" s="261"/>
      <c r="E3" s="261"/>
      <c r="F3" s="261"/>
      <c r="G3" s="261"/>
      <c r="J3" s="8"/>
      <c r="K3" s="8" t="s">
        <v>5</v>
      </c>
      <c r="L3" s="261" t="str">
        <f>Sem_I!L3</f>
        <v>I</v>
      </c>
      <c r="M3" s="261"/>
      <c r="S3" s="56"/>
      <c r="T3" s="56"/>
    </row>
    <row r="4" spans="1:20" x14ac:dyDescent="0.25">
      <c r="B4" s="7" t="s">
        <v>7</v>
      </c>
      <c r="C4" s="261" t="str">
        <f>Sem_I!C4</f>
        <v>Matematică și informatică aplicată în inginerie</v>
      </c>
      <c r="D4" s="261"/>
      <c r="E4" s="261"/>
      <c r="F4" s="261"/>
      <c r="G4" s="261"/>
      <c r="J4" s="8"/>
      <c r="K4" s="8" t="s">
        <v>8</v>
      </c>
      <c r="L4" s="261" t="s">
        <v>48</v>
      </c>
      <c r="M4" s="261"/>
      <c r="S4" s="56"/>
      <c r="T4" s="56"/>
    </row>
    <row r="5" spans="1:20" s="30" customFormat="1" ht="12" customHeight="1" thickBot="1" x14ac:dyDescent="0.25">
      <c r="A5" s="27"/>
      <c r="B5" s="28"/>
      <c r="C5" s="29"/>
      <c r="D5" s="29"/>
      <c r="E5" s="29"/>
      <c r="F5" s="29"/>
      <c r="G5" s="29"/>
      <c r="J5" s="31"/>
      <c r="K5" s="32"/>
      <c r="L5" s="29"/>
      <c r="M5" s="27"/>
      <c r="S5" s="56"/>
      <c r="T5" s="56"/>
    </row>
    <row r="6" spans="1:20" s="1" customFormat="1" ht="20.100000000000001" customHeight="1" x14ac:dyDescent="0.25">
      <c r="A6" s="278" t="s">
        <v>9</v>
      </c>
      <c r="B6" s="262" t="s">
        <v>10</v>
      </c>
      <c r="C6" s="262" t="s">
        <v>11</v>
      </c>
      <c r="D6" s="262" t="s">
        <v>12</v>
      </c>
      <c r="E6" s="276" t="s">
        <v>13</v>
      </c>
      <c r="F6" s="266" t="s">
        <v>14</v>
      </c>
      <c r="G6" s="267"/>
      <c r="H6" s="267"/>
      <c r="I6" s="267"/>
      <c r="J6" s="262" t="s">
        <v>15</v>
      </c>
      <c r="K6" s="262"/>
      <c r="L6" s="262" t="s">
        <v>16</v>
      </c>
      <c r="M6" s="283"/>
      <c r="P6" s="56"/>
      <c r="Q6" s="56"/>
      <c r="R6" s="56"/>
      <c r="S6" s="56"/>
      <c r="T6" s="56"/>
    </row>
    <row r="7" spans="1:20" ht="30.75" thickBot="1" x14ac:dyDescent="0.3">
      <c r="A7" s="362"/>
      <c r="B7" s="356"/>
      <c r="C7" s="356"/>
      <c r="D7" s="356"/>
      <c r="E7" s="357"/>
      <c r="F7" s="74" t="s">
        <v>17</v>
      </c>
      <c r="G7" s="74" t="s">
        <v>18</v>
      </c>
      <c r="H7" s="74" t="s">
        <v>19</v>
      </c>
      <c r="I7" s="74" t="s">
        <v>20</v>
      </c>
      <c r="J7" s="79" t="s">
        <v>21</v>
      </c>
      <c r="K7" s="79" t="s">
        <v>22</v>
      </c>
      <c r="L7" s="356"/>
      <c r="M7" s="358"/>
      <c r="P7" s="56"/>
      <c r="Q7" s="56"/>
      <c r="R7" s="56"/>
      <c r="S7" s="56"/>
      <c r="T7" s="56"/>
    </row>
    <row r="8" spans="1:20" ht="15.75" thickBot="1" x14ac:dyDescent="0.3">
      <c r="A8" s="359" t="s">
        <v>23</v>
      </c>
      <c r="B8" s="360"/>
      <c r="C8" s="360"/>
      <c r="D8" s="360"/>
      <c r="E8" s="360"/>
      <c r="F8" s="360"/>
      <c r="G8" s="360"/>
      <c r="H8" s="360"/>
      <c r="I8" s="360"/>
      <c r="J8" s="360"/>
      <c r="K8" s="360"/>
      <c r="L8" s="360"/>
      <c r="M8" s="361"/>
      <c r="P8" s="56"/>
      <c r="Q8" s="56"/>
      <c r="R8" s="56"/>
      <c r="S8" s="56"/>
      <c r="T8" s="56"/>
    </row>
    <row r="9" spans="1:20" ht="15" customHeight="1" x14ac:dyDescent="0.25">
      <c r="A9" s="42">
        <v>1</v>
      </c>
      <c r="B9" s="19"/>
      <c r="C9" s="160" t="s">
        <v>96</v>
      </c>
      <c r="D9" s="100" t="s">
        <v>24</v>
      </c>
      <c r="E9" s="166">
        <v>5</v>
      </c>
      <c r="F9" s="170">
        <v>2</v>
      </c>
      <c r="G9" s="171">
        <v>2</v>
      </c>
      <c r="H9" s="171"/>
      <c r="I9" s="171"/>
      <c r="J9" s="77">
        <f t="shared" ref="J9:J16" si="0">SUM(F9:I9)*14</f>
        <v>56</v>
      </c>
      <c r="K9" s="77">
        <f t="shared" ref="K9:K16" si="1">E9*25-J9</f>
        <v>69</v>
      </c>
      <c r="L9" s="363" t="s">
        <v>25</v>
      </c>
      <c r="M9" s="364"/>
      <c r="P9" s="56"/>
      <c r="Q9" s="56"/>
      <c r="R9" s="56"/>
      <c r="S9" s="56"/>
      <c r="T9" s="56"/>
    </row>
    <row r="10" spans="1:20" ht="15" customHeight="1" x14ac:dyDescent="0.25">
      <c r="A10" s="107">
        <v>2</v>
      </c>
      <c r="B10" s="71"/>
      <c r="C10" s="161" t="s">
        <v>97</v>
      </c>
      <c r="D10" s="110" t="s">
        <v>24</v>
      </c>
      <c r="E10" s="167">
        <v>5</v>
      </c>
      <c r="F10" s="172">
        <v>2</v>
      </c>
      <c r="G10" s="173">
        <v>2</v>
      </c>
      <c r="H10" s="173"/>
      <c r="I10" s="173"/>
      <c r="J10" s="20">
        <f t="shared" si="0"/>
        <v>56</v>
      </c>
      <c r="K10" s="20">
        <f t="shared" si="1"/>
        <v>69</v>
      </c>
      <c r="L10" s="340" t="s">
        <v>25</v>
      </c>
      <c r="M10" s="341"/>
      <c r="P10" s="56"/>
      <c r="Q10" s="56"/>
      <c r="R10" s="56"/>
      <c r="S10" s="56"/>
      <c r="T10" s="56"/>
    </row>
    <row r="11" spans="1:20" x14ac:dyDescent="0.25">
      <c r="A11" s="40">
        <v>3</v>
      </c>
      <c r="B11" s="20"/>
      <c r="C11" s="161" t="s">
        <v>98</v>
      </c>
      <c r="D11" s="98" t="s">
        <v>24</v>
      </c>
      <c r="E11" s="168">
        <v>5</v>
      </c>
      <c r="F11" s="172">
        <v>2</v>
      </c>
      <c r="G11" s="173"/>
      <c r="H11" s="173">
        <v>2</v>
      </c>
      <c r="I11" s="173"/>
      <c r="J11" s="20">
        <f t="shared" si="0"/>
        <v>56</v>
      </c>
      <c r="K11" s="20">
        <f t="shared" si="1"/>
        <v>69</v>
      </c>
      <c r="L11" s="340" t="s">
        <v>25</v>
      </c>
      <c r="M11" s="341"/>
      <c r="P11" s="56"/>
      <c r="Q11" s="56"/>
      <c r="R11" s="56"/>
      <c r="S11" s="56"/>
      <c r="T11" s="56"/>
    </row>
    <row r="12" spans="1:20" x14ac:dyDescent="0.25">
      <c r="A12" s="107">
        <v>4</v>
      </c>
      <c r="B12" s="20"/>
      <c r="C12" s="162" t="s">
        <v>99</v>
      </c>
      <c r="D12" s="98" t="s">
        <v>24</v>
      </c>
      <c r="E12" s="168">
        <v>2</v>
      </c>
      <c r="F12" s="172">
        <v>1</v>
      </c>
      <c r="G12" s="174">
        <v>1</v>
      </c>
      <c r="H12" s="173"/>
      <c r="I12" s="173"/>
      <c r="J12" s="20">
        <f t="shared" si="0"/>
        <v>28</v>
      </c>
      <c r="K12" s="20">
        <f t="shared" si="1"/>
        <v>22</v>
      </c>
      <c r="L12" s="340" t="s">
        <v>25</v>
      </c>
      <c r="M12" s="341"/>
      <c r="P12" s="56"/>
      <c r="Q12" s="56"/>
      <c r="R12" s="56"/>
      <c r="S12" s="56"/>
      <c r="T12" s="56"/>
    </row>
    <row r="13" spans="1:20" ht="30" x14ac:dyDescent="0.25">
      <c r="A13" s="46">
        <v>5</v>
      </c>
      <c r="B13" s="20"/>
      <c r="C13" s="143" t="s">
        <v>100</v>
      </c>
      <c r="D13" s="98" t="s">
        <v>24</v>
      </c>
      <c r="E13" s="168">
        <v>4</v>
      </c>
      <c r="F13" s="175">
        <v>2</v>
      </c>
      <c r="G13" s="174"/>
      <c r="H13" s="174">
        <v>2</v>
      </c>
      <c r="I13" s="173"/>
      <c r="J13" s="20">
        <f t="shared" si="0"/>
        <v>56</v>
      </c>
      <c r="K13" s="20">
        <f t="shared" si="1"/>
        <v>44</v>
      </c>
      <c r="L13" s="340" t="s">
        <v>25</v>
      </c>
      <c r="M13" s="341"/>
      <c r="P13" s="56"/>
      <c r="Q13" s="56"/>
      <c r="R13" s="56"/>
      <c r="S13" s="56"/>
      <c r="T13" s="56"/>
    </row>
    <row r="14" spans="1:20" x14ac:dyDescent="0.25">
      <c r="A14" s="107">
        <v>6</v>
      </c>
      <c r="B14" s="20"/>
      <c r="C14" s="161" t="s">
        <v>101</v>
      </c>
      <c r="D14" s="98" t="s">
        <v>17</v>
      </c>
      <c r="E14" s="167">
        <v>2</v>
      </c>
      <c r="F14" s="172">
        <v>1</v>
      </c>
      <c r="G14" s="173">
        <v>1</v>
      </c>
      <c r="H14" s="173"/>
      <c r="I14" s="173"/>
      <c r="J14" s="20">
        <f t="shared" si="0"/>
        <v>28</v>
      </c>
      <c r="K14" s="20">
        <f t="shared" si="1"/>
        <v>22</v>
      </c>
      <c r="L14" s="340" t="s">
        <v>26</v>
      </c>
      <c r="M14" s="341"/>
      <c r="P14" s="56"/>
      <c r="Q14" s="56"/>
      <c r="R14" s="56"/>
      <c r="S14" s="56"/>
      <c r="T14" s="56"/>
    </row>
    <row r="15" spans="1:20" x14ac:dyDescent="0.25">
      <c r="A15" s="40">
        <v>7</v>
      </c>
      <c r="B15" s="20"/>
      <c r="C15" s="163" t="s">
        <v>102</v>
      </c>
      <c r="D15" s="98" t="s">
        <v>24</v>
      </c>
      <c r="E15" s="167">
        <v>2</v>
      </c>
      <c r="F15" s="172">
        <v>1</v>
      </c>
      <c r="G15" s="173"/>
      <c r="H15" s="173">
        <v>2</v>
      </c>
      <c r="I15" s="173"/>
      <c r="J15" s="20">
        <f t="shared" si="0"/>
        <v>42</v>
      </c>
      <c r="K15" s="20">
        <f t="shared" si="1"/>
        <v>8</v>
      </c>
      <c r="L15" s="340" t="s">
        <v>26</v>
      </c>
      <c r="M15" s="341"/>
      <c r="P15" s="56"/>
      <c r="Q15" s="56"/>
      <c r="R15" s="56"/>
      <c r="S15" s="56"/>
      <c r="T15" s="56"/>
    </row>
    <row r="16" spans="1:20" ht="14.25" customHeight="1" thickBot="1" x14ac:dyDescent="0.3">
      <c r="A16" s="40">
        <v>8</v>
      </c>
      <c r="B16" s="20"/>
      <c r="C16" s="161" t="s">
        <v>103</v>
      </c>
      <c r="D16" s="102" t="s">
        <v>17</v>
      </c>
      <c r="E16" s="169">
        <v>1</v>
      </c>
      <c r="F16" s="172"/>
      <c r="G16" s="173">
        <v>1</v>
      </c>
      <c r="H16" s="173"/>
      <c r="I16" s="176"/>
      <c r="J16" s="20">
        <f t="shared" si="0"/>
        <v>14</v>
      </c>
      <c r="K16" s="20">
        <f t="shared" si="1"/>
        <v>11</v>
      </c>
      <c r="L16" s="344" t="s">
        <v>26</v>
      </c>
      <c r="M16" s="345"/>
      <c r="P16" s="56"/>
      <c r="Q16" s="56"/>
      <c r="R16" s="56"/>
      <c r="S16" s="56"/>
      <c r="T16" s="56"/>
    </row>
    <row r="17" spans="1:20" ht="15" customHeight="1" thickBot="1" x14ac:dyDescent="0.3">
      <c r="A17" s="346" t="s">
        <v>27</v>
      </c>
      <c r="B17" s="347"/>
      <c r="C17" s="347"/>
      <c r="D17" s="347"/>
      <c r="E17" s="347"/>
      <c r="F17" s="347"/>
      <c r="G17" s="347"/>
      <c r="H17" s="347"/>
      <c r="I17" s="347"/>
      <c r="J17" s="347"/>
      <c r="K17" s="347"/>
      <c r="L17" s="347"/>
      <c r="M17" s="348"/>
      <c r="P17" s="56"/>
      <c r="Q17" s="56"/>
      <c r="R17" s="56"/>
      <c r="S17" s="56"/>
      <c r="T17" s="56"/>
    </row>
    <row r="18" spans="1:20" ht="15" customHeight="1" x14ac:dyDescent="0.25">
      <c r="A18" s="103">
        <v>9</v>
      </c>
      <c r="B18" s="104"/>
      <c r="C18" s="164" t="s">
        <v>104</v>
      </c>
      <c r="D18" s="304" t="s">
        <v>18</v>
      </c>
      <c r="E18" s="296">
        <v>4</v>
      </c>
      <c r="F18" s="350">
        <v>2</v>
      </c>
      <c r="G18" s="298">
        <v>1</v>
      </c>
      <c r="H18" s="298">
        <v>1</v>
      </c>
      <c r="I18" s="298"/>
      <c r="J18" s="298">
        <f>SUM(F18:I19)*14</f>
        <v>56</v>
      </c>
      <c r="K18" s="298">
        <f>25*E18-J18</f>
        <v>44</v>
      </c>
      <c r="L18" s="300" t="s">
        <v>26</v>
      </c>
      <c r="M18" s="301"/>
      <c r="P18" s="56"/>
      <c r="Q18" s="56"/>
      <c r="R18" s="56"/>
      <c r="S18" s="56"/>
      <c r="T18" s="56"/>
    </row>
    <row r="19" spans="1:20" ht="15" customHeight="1" thickBot="1" x14ac:dyDescent="0.3">
      <c r="A19" s="65">
        <v>10</v>
      </c>
      <c r="B19" s="80"/>
      <c r="C19" s="165" t="s">
        <v>105</v>
      </c>
      <c r="D19" s="305"/>
      <c r="E19" s="349"/>
      <c r="F19" s="351"/>
      <c r="G19" s="352"/>
      <c r="H19" s="352"/>
      <c r="I19" s="352"/>
      <c r="J19" s="352"/>
      <c r="K19" s="352"/>
      <c r="L19" s="353"/>
      <c r="M19" s="354"/>
      <c r="P19" s="56"/>
      <c r="Q19" s="56"/>
      <c r="R19" s="56"/>
      <c r="S19" s="56"/>
      <c r="T19" s="56"/>
    </row>
    <row r="20" spans="1:20" ht="21.75" customHeight="1" x14ac:dyDescent="0.25">
      <c r="A20" s="315" t="s">
        <v>28</v>
      </c>
      <c r="B20" s="316"/>
      <c r="C20" s="316"/>
      <c r="D20" s="14" t="s">
        <v>29</v>
      </c>
      <c r="E20" s="336">
        <f t="shared" ref="E20:J20" si="2">SUM(E9:E19)</f>
        <v>30</v>
      </c>
      <c r="F20" s="62">
        <f t="shared" si="2"/>
        <v>13</v>
      </c>
      <c r="G20" s="63">
        <f t="shared" si="2"/>
        <v>8</v>
      </c>
      <c r="H20" s="63">
        <f t="shared" si="2"/>
        <v>7</v>
      </c>
      <c r="I20" s="63">
        <f t="shared" si="2"/>
        <v>0</v>
      </c>
      <c r="J20" s="286">
        <f t="shared" si="2"/>
        <v>392</v>
      </c>
      <c r="K20" s="286">
        <f>SUM(K9:K19)</f>
        <v>358</v>
      </c>
      <c r="L20" s="63" t="s">
        <v>30</v>
      </c>
      <c r="M20" s="68" t="s">
        <v>31</v>
      </c>
      <c r="P20" s="56"/>
      <c r="Q20" s="56"/>
      <c r="R20" s="56"/>
      <c r="S20" s="56"/>
      <c r="T20" s="56"/>
    </row>
    <row r="21" spans="1:20" ht="14.25" customHeight="1" thickBot="1" x14ac:dyDescent="0.3">
      <c r="A21" s="317"/>
      <c r="B21" s="318"/>
      <c r="C21" s="318"/>
      <c r="D21" s="15" t="s">
        <v>32</v>
      </c>
      <c r="E21" s="337"/>
      <c r="F21" s="64">
        <f>COUNT(F9:F19)</f>
        <v>8</v>
      </c>
      <c r="G21" s="16">
        <f>COUNT(G9:G19)</f>
        <v>6</v>
      </c>
      <c r="H21" s="16">
        <f>COUNT(H9:H19)</f>
        <v>4</v>
      </c>
      <c r="I21" s="16">
        <f>COUNT(I9:I19)</f>
        <v>0</v>
      </c>
      <c r="J21" s="287"/>
      <c r="K21" s="287"/>
      <c r="L21" s="17">
        <f>COUNTIF(L9:M19,"=E")</f>
        <v>5</v>
      </c>
      <c r="M21" s="18">
        <f>COUNTIF(L9:M19,"=V")+COUNTIF(L9:M19,"=C")</f>
        <v>4</v>
      </c>
      <c r="P21" s="56"/>
      <c r="Q21" s="56"/>
      <c r="R21" s="56"/>
      <c r="S21" s="56"/>
      <c r="T21" s="56"/>
    </row>
    <row r="22" spans="1:20" ht="15" customHeight="1" thickBot="1" x14ac:dyDescent="0.3">
      <c r="A22" s="332" t="s">
        <v>33</v>
      </c>
      <c r="B22" s="333"/>
      <c r="C22" s="333"/>
      <c r="D22" s="333"/>
      <c r="E22" s="333"/>
      <c r="F22" s="333"/>
      <c r="G22" s="333"/>
      <c r="H22" s="333"/>
      <c r="I22" s="333"/>
      <c r="J22" s="333"/>
      <c r="K22" s="333"/>
      <c r="L22" s="333"/>
      <c r="M22" s="335"/>
      <c r="P22" s="56"/>
      <c r="Q22" s="12"/>
      <c r="R22" s="56"/>
      <c r="S22" s="56"/>
      <c r="T22" s="56"/>
    </row>
    <row r="23" spans="1:20" ht="45" x14ac:dyDescent="0.25">
      <c r="A23" s="46">
        <v>11</v>
      </c>
      <c r="B23" s="20"/>
      <c r="C23" s="51" t="s">
        <v>49</v>
      </c>
      <c r="D23" s="98" t="s">
        <v>17</v>
      </c>
      <c r="E23" s="89">
        <v>5</v>
      </c>
      <c r="F23" s="23">
        <v>2</v>
      </c>
      <c r="G23" s="20">
        <v>2</v>
      </c>
      <c r="H23" s="20"/>
      <c r="I23" s="20"/>
      <c r="J23" s="20">
        <f>SUM(F23:I23)*14</f>
        <v>56</v>
      </c>
      <c r="K23" s="20">
        <f>25*E23-J23</f>
        <v>69</v>
      </c>
      <c r="L23" s="340" t="s">
        <v>25</v>
      </c>
      <c r="M23" s="341"/>
      <c r="P23" s="56"/>
      <c r="Q23" s="12"/>
      <c r="R23" s="56"/>
      <c r="S23" s="56"/>
      <c r="T23" s="56"/>
    </row>
    <row r="24" spans="1:20" ht="15.75" customHeight="1" thickBot="1" x14ac:dyDescent="0.3">
      <c r="A24" s="47">
        <v>12</v>
      </c>
      <c r="B24" s="17"/>
      <c r="C24" s="52" t="s">
        <v>50</v>
      </c>
      <c r="D24" s="102" t="s">
        <v>36</v>
      </c>
      <c r="E24" s="88">
        <v>3</v>
      </c>
      <c r="F24" s="96"/>
      <c r="G24" s="44"/>
      <c r="H24" s="44"/>
      <c r="I24" s="44"/>
      <c r="J24" s="294" t="s">
        <v>37</v>
      </c>
      <c r="K24" s="339"/>
      <c r="L24" s="344" t="s">
        <v>26</v>
      </c>
      <c r="M24" s="345"/>
      <c r="P24" s="56"/>
      <c r="Q24" s="12"/>
      <c r="R24" s="56"/>
      <c r="S24" s="56"/>
      <c r="T24" s="56"/>
    </row>
    <row r="25" spans="1:20" ht="15.75" customHeight="1" thickBot="1" x14ac:dyDescent="0.3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P25" s="26"/>
      <c r="Q25" s="12"/>
      <c r="R25" s="25"/>
      <c r="S25" s="25"/>
      <c r="T25" s="25"/>
    </row>
    <row r="26" spans="1:20" ht="15.75" customHeight="1" x14ac:dyDescent="0.25">
      <c r="B26" s="322" t="s">
        <v>38</v>
      </c>
      <c r="C26" s="37" t="str">
        <f>Sem_I!C28</f>
        <v>Discipline Obligatorii:</v>
      </c>
      <c r="D26" s="325">
        <f>SUM(F9:I16)</f>
        <v>24</v>
      </c>
      <c r="E26" s="286"/>
      <c r="F26" s="286"/>
      <c r="G26" s="286"/>
      <c r="H26" s="286"/>
      <c r="I26" s="286"/>
      <c r="J26" s="286"/>
      <c r="K26" s="286"/>
      <c r="L26" s="286"/>
      <c r="M26" s="326"/>
      <c r="P26" s="26"/>
      <c r="Q26" s="12"/>
      <c r="R26" s="25"/>
      <c r="S26" s="25"/>
      <c r="T26" s="25"/>
    </row>
    <row r="27" spans="1:20" ht="15.75" customHeight="1" x14ac:dyDescent="0.25">
      <c r="B27" s="323"/>
      <c r="C27" s="38" t="str">
        <f>Sem_I!C29</f>
        <v>Discipline Opționale:</v>
      </c>
      <c r="D27" s="327">
        <f>SUM(F18:I19)</f>
        <v>4</v>
      </c>
      <c r="E27" s="328"/>
      <c r="F27" s="328"/>
      <c r="G27" s="328"/>
      <c r="H27" s="328"/>
      <c r="I27" s="328"/>
      <c r="J27" s="328"/>
      <c r="K27" s="328"/>
      <c r="L27" s="328"/>
      <c r="M27" s="329"/>
      <c r="P27" s="26"/>
      <c r="Q27" s="12"/>
      <c r="R27" s="25"/>
      <c r="S27" s="25"/>
      <c r="T27" s="25"/>
    </row>
    <row r="28" spans="1:20" ht="15.75" customHeight="1" thickBot="1" x14ac:dyDescent="0.3">
      <c r="B28" s="324"/>
      <c r="C28" s="39" t="str">
        <f>Sem_I!C30</f>
        <v>Discipline Facultative:</v>
      </c>
      <c r="D28" s="330">
        <f>SUM(F23:I24)</f>
        <v>4</v>
      </c>
      <c r="E28" s="287"/>
      <c r="F28" s="287"/>
      <c r="G28" s="287"/>
      <c r="H28" s="287"/>
      <c r="I28" s="287"/>
      <c r="J28" s="287"/>
      <c r="K28" s="287"/>
      <c r="L28" s="287"/>
      <c r="M28" s="331"/>
      <c r="P28" s="26"/>
      <c r="Q28" s="12"/>
      <c r="R28" s="25"/>
      <c r="S28" s="25"/>
      <c r="T28" s="25"/>
    </row>
    <row r="29" spans="1:20" s="30" customFormat="1" ht="15.75" customHeight="1" x14ac:dyDescent="0.2">
      <c r="A29" s="27"/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P29" s="34"/>
      <c r="Q29" s="35"/>
      <c r="R29" s="36"/>
      <c r="S29" s="36"/>
      <c r="T29" s="36"/>
    </row>
    <row r="30" spans="1:20" ht="18" customHeight="1" x14ac:dyDescent="0.25">
      <c r="B30" s="4" t="s">
        <v>42</v>
      </c>
      <c r="C30" s="9"/>
      <c r="D30" s="1"/>
      <c r="E30" s="269"/>
      <c r="F30" s="269"/>
      <c r="G30" s="4"/>
      <c r="H30" s="1"/>
      <c r="I30" s="1"/>
      <c r="J30" s="285" t="s">
        <v>43</v>
      </c>
      <c r="K30" s="285"/>
      <c r="L30" s="285"/>
      <c r="M30" s="285"/>
      <c r="P30" s="13"/>
      <c r="Q30" s="12"/>
      <c r="R30" s="282"/>
      <c r="S30" s="282"/>
      <c r="T30" s="282"/>
    </row>
    <row r="31" spans="1:20" ht="58.5" customHeight="1" x14ac:dyDescent="0.25">
      <c r="B31" s="319" t="str">
        <f>Sem_I!B33</f>
        <v>Mihnea - Cosmin COSTOIU</v>
      </c>
      <c r="C31" s="319"/>
      <c r="D31" s="312"/>
      <c r="E31" s="312"/>
      <c r="F31" s="312"/>
      <c r="G31" s="312"/>
      <c r="H31" s="312"/>
      <c r="I31" s="312"/>
      <c r="J31" s="338" t="str">
        <f>Sem_I!J33</f>
        <v>Alina PETRESCU - NIȚĂ</v>
      </c>
      <c r="K31" s="338"/>
      <c r="L31" s="338"/>
      <c r="M31" s="338"/>
      <c r="P31" s="13"/>
      <c r="Q31" s="12"/>
      <c r="R31" s="13"/>
      <c r="S31" s="13"/>
      <c r="T31" s="13"/>
    </row>
    <row r="32" spans="1:20" ht="15" customHeight="1" x14ac:dyDescent="0.25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P32" s="11"/>
      <c r="Q32" s="12"/>
      <c r="R32" s="13"/>
      <c r="S32" s="13"/>
      <c r="T32" s="13"/>
    </row>
    <row r="33" spans="2:20" x14ac:dyDescent="0.25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P33" s="11"/>
      <c r="Q33" s="12"/>
      <c r="R33" s="13"/>
      <c r="S33" s="13"/>
      <c r="T33" s="13"/>
    </row>
    <row r="34" spans="2:20" x14ac:dyDescent="0.25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</row>
    <row r="35" spans="2:20" x14ac:dyDescent="0.25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</row>
    <row r="36" spans="2:20" x14ac:dyDescent="0.25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</row>
    <row r="37" spans="2:20" x14ac:dyDescent="0.25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</row>
    <row r="38" spans="2:20" x14ac:dyDescent="0.25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</row>
    <row r="39" spans="2:20" ht="15" customHeight="1" x14ac:dyDescent="0.25">
      <c r="B39" s="1"/>
      <c r="C39" s="1"/>
      <c r="H39" s="4"/>
      <c r="I39" s="4"/>
      <c r="J39" s="1"/>
      <c r="K39" s="1"/>
      <c r="L39" s="1"/>
    </row>
    <row r="40" spans="2:20" ht="15" customHeight="1" x14ac:dyDescent="0.25">
      <c r="B40" s="1"/>
      <c r="C40" s="1"/>
      <c r="H40" s="4"/>
      <c r="I40" s="4"/>
      <c r="J40" s="1"/>
      <c r="K40" s="1"/>
      <c r="L40" s="1"/>
    </row>
    <row r="41" spans="2:20" x14ac:dyDescent="0.25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</row>
    <row r="42" spans="2:20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</row>
    <row r="43" spans="2:20" x14ac:dyDescent="0.25">
      <c r="B43" s="1"/>
      <c r="C43" s="1"/>
      <c r="D43" s="4"/>
      <c r="E43" s="4"/>
      <c r="F43" s="4"/>
      <c r="G43" s="4"/>
      <c r="H43" s="1"/>
      <c r="I43" s="1"/>
      <c r="J43" s="1"/>
      <c r="K43" s="1"/>
      <c r="L43" s="1"/>
    </row>
    <row r="44" spans="2:20" x14ac:dyDescent="0.25">
      <c r="B44" s="1"/>
      <c r="C44" s="1"/>
      <c r="D44" s="4"/>
      <c r="E44" s="4"/>
      <c r="F44" s="4"/>
      <c r="G44" s="4"/>
      <c r="H44" s="1"/>
      <c r="I44" s="1"/>
      <c r="J44" s="1"/>
      <c r="K44" s="1"/>
      <c r="L44" s="1"/>
    </row>
    <row r="45" spans="2:20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</row>
    <row r="46" spans="2:20" x14ac:dyDescent="0.25">
      <c r="B46" s="1"/>
      <c r="C46" s="1"/>
      <c r="D46" s="1"/>
      <c r="E46" s="269"/>
      <c r="F46" s="269"/>
      <c r="G46" s="269"/>
      <c r="H46" s="1"/>
      <c r="I46" s="1"/>
      <c r="J46" s="1"/>
      <c r="K46" s="1"/>
      <c r="L46" s="1"/>
    </row>
    <row r="47" spans="2:20" x14ac:dyDescent="0.25">
      <c r="B47" s="1"/>
      <c r="C47" s="1"/>
      <c r="D47" s="1"/>
      <c r="E47" s="269"/>
      <c r="F47" s="269"/>
      <c r="G47" s="269"/>
      <c r="H47" s="1"/>
      <c r="I47" s="1"/>
      <c r="J47" s="1"/>
      <c r="K47" s="1"/>
      <c r="L47" s="1"/>
    </row>
    <row r="48" spans="2:20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</row>
    <row r="49" spans="1:13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</row>
    <row r="50" spans="1:13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</row>
    <row r="52" spans="1:13" x14ac:dyDescent="0.25">
      <c r="A52" s="343" t="s">
        <v>51</v>
      </c>
      <c r="B52" s="343"/>
      <c r="C52" s="343"/>
      <c r="D52" s="343"/>
      <c r="E52" s="343"/>
      <c r="F52" s="343"/>
      <c r="G52" s="343"/>
      <c r="H52" s="343"/>
      <c r="I52" s="343"/>
      <c r="J52" s="343"/>
      <c r="K52" s="343"/>
      <c r="L52" s="343"/>
      <c r="M52" s="343"/>
    </row>
    <row r="53" spans="1:13" ht="15" customHeight="1" x14ac:dyDescent="0.25">
      <c r="A53" s="342" t="s">
        <v>47</v>
      </c>
      <c r="B53" s="342"/>
      <c r="C53" s="342"/>
      <c r="D53" s="342"/>
      <c r="E53" s="342"/>
      <c r="F53" s="342"/>
      <c r="G53" s="342"/>
      <c r="H53" s="342"/>
      <c r="I53" s="342"/>
      <c r="J53" s="342"/>
      <c r="K53" s="342"/>
      <c r="L53" s="342"/>
      <c r="M53" s="342"/>
    </row>
  </sheetData>
  <sheetProtection algorithmName="SHA-512" hashValue="NTYlCN8KMXIUJiL+sMpcBZ6wChgm9pIP5ZAS5G7efHCOBwc/K96tAEv1B9yDVfU6N5jm+qMiQegY9VGGmxnMRg==" saltValue="FV3CJ93ske1NJRGvL3e7Gw==" spinCount="100000" sheet="1" formatCells="0" formatRows="0" insertRows="0" insertHyperlinks="0" deleteRows="0" sort="0" autoFilter="0" pivotTables="0"/>
  <protectedRanges>
    <protectedRange sqref="A23:B24 N17:XFD17 E19:I19 A18:C19 L18:XFD19 E18:K18 A9:C16 E9:XFD16" name="Editabil"/>
    <protectedRange sqref="D9:D16" name="Editabil_3_4"/>
    <protectedRange sqref="D18:D19" name="Editabil_3_4_1"/>
    <protectedRange sqref="D23:D24" name="Editabil_3_4_2"/>
  </protectedRanges>
  <mergeCells count="58">
    <mergeCell ref="A8:M8"/>
    <mergeCell ref="A6:A7"/>
    <mergeCell ref="B6:B7"/>
    <mergeCell ref="C6:C7"/>
    <mergeCell ref="L16:M16"/>
    <mergeCell ref="L9:M9"/>
    <mergeCell ref="L10:M10"/>
    <mergeCell ref="L11:M11"/>
    <mergeCell ref="L13:M13"/>
    <mergeCell ref="L15:M15"/>
    <mergeCell ref="L12:M12"/>
    <mergeCell ref="L14:M14"/>
    <mergeCell ref="K1:L1"/>
    <mergeCell ref="D6:D7"/>
    <mergeCell ref="E6:E7"/>
    <mergeCell ref="D1:H1"/>
    <mergeCell ref="D2:H2"/>
    <mergeCell ref="J6:K6"/>
    <mergeCell ref="L6:M7"/>
    <mergeCell ref="F6:I6"/>
    <mergeCell ref="C4:G4"/>
    <mergeCell ref="L4:M4"/>
    <mergeCell ref="B2:C2"/>
    <mergeCell ref="L2:M2"/>
    <mergeCell ref="C3:G3"/>
    <mergeCell ref="L3:M3"/>
    <mergeCell ref="A17:M17"/>
    <mergeCell ref="A20:C21"/>
    <mergeCell ref="E20:E21"/>
    <mergeCell ref="J20:J21"/>
    <mergeCell ref="K20:K21"/>
    <mergeCell ref="D18:D19"/>
    <mergeCell ref="E18:E19"/>
    <mergeCell ref="F18:F19"/>
    <mergeCell ref="G18:G19"/>
    <mergeCell ref="H18:H19"/>
    <mergeCell ref="K18:K19"/>
    <mergeCell ref="L18:M19"/>
    <mergeCell ref="J18:J19"/>
    <mergeCell ref="I18:I19"/>
    <mergeCell ref="A22:M22"/>
    <mergeCell ref="B26:B28"/>
    <mergeCell ref="D26:M26"/>
    <mergeCell ref="D27:M27"/>
    <mergeCell ref="D28:M28"/>
    <mergeCell ref="L24:M24"/>
    <mergeCell ref="J24:K24"/>
    <mergeCell ref="E30:F30"/>
    <mergeCell ref="J30:M30"/>
    <mergeCell ref="R30:T30"/>
    <mergeCell ref="L23:M23"/>
    <mergeCell ref="A53:M53"/>
    <mergeCell ref="E47:G47"/>
    <mergeCell ref="E46:G46"/>
    <mergeCell ref="A52:M52"/>
    <mergeCell ref="B31:C31"/>
    <mergeCell ref="D31:I31"/>
    <mergeCell ref="J31:M31"/>
  </mergeCells>
  <conditionalFormatting sqref="D1:D8 D20:D22 D25:D41">
    <cfRule type="cellIs" dxfId="97" priority="75" operator="equal">
      <formula>"DS"</formula>
    </cfRule>
    <cfRule type="cellIs" dxfId="96" priority="79" operator="equal">
      <formula>"DA"</formula>
    </cfRule>
    <cfRule type="cellIs" dxfId="95" priority="88" operator="equal">
      <formula>"DC"</formula>
    </cfRule>
  </conditionalFormatting>
  <conditionalFormatting sqref="D9:D16 D23:D24">
    <cfRule type="cellIs" dxfId="94" priority="5" operator="equal">
      <formula>"C'"</formula>
    </cfRule>
    <cfRule type="cellIs" dxfId="93" priority="6" operator="equal">
      <formula>"S"</formula>
    </cfRule>
    <cfRule type="cellIs" dxfId="92" priority="7" operator="equal">
      <formula>"C"</formula>
    </cfRule>
    <cfRule type="cellIs" dxfId="91" priority="8" operator="equal">
      <formula>"F"</formula>
    </cfRule>
  </conditionalFormatting>
  <conditionalFormatting sqref="D18">
    <cfRule type="cellIs" dxfId="90" priority="1" operator="equal">
      <formula>"C'"</formula>
    </cfRule>
    <cfRule type="cellIs" dxfId="89" priority="2" operator="equal">
      <formula>"S"</formula>
    </cfRule>
    <cfRule type="cellIs" dxfId="88" priority="3" operator="equal">
      <formula>"C"</formula>
    </cfRule>
    <cfRule type="cellIs" dxfId="87" priority="4" operator="equal">
      <formula>"F"</formula>
    </cfRule>
  </conditionalFormatting>
  <printOptions horizontalCentered="1" verticalCentered="1"/>
  <pageMargins left="0.15748031496062992" right="0.23622047244094491" top="0.43307086614173229" bottom="0.19685039370078741" header="0.31496062992125984" footer="0.15748031496062992"/>
  <pageSetup paperSize="9" scale="81" fitToWidth="0" orientation="landscape" r:id="rId1"/>
  <rowBreaks count="1" manualBreakCount="1">
    <brk id="33" max="12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8AA675-59E4-4321-89ED-B78E04DEFD5F}">
  <dimension ref="A1:T50"/>
  <sheetViews>
    <sheetView topLeftCell="B1" zoomScaleNormal="100" zoomScaleSheetLayoutView="85" workbookViewId="0">
      <selection activeCell="C12" sqref="C12"/>
    </sheetView>
  </sheetViews>
  <sheetFormatPr defaultRowHeight="15" x14ac:dyDescent="0.25"/>
  <cols>
    <col min="1" max="1" width="4.7109375" style="24" customWidth="1"/>
    <col min="2" max="2" width="19.42578125" customWidth="1"/>
    <col min="3" max="3" width="45.7109375" customWidth="1"/>
    <col min="4" max="4" width="10.42578125" customWidth="1"/>
    <col min="5" max="5" width="6" customWidth="1"/>
    <col min="6" max="6" width="7.5703125" customWidth="1"/>
    <col min="7" max="9" width="5.5703125" customWidth="1"/>
    <col min="10" max="10" width="11.42578125" customWidth="1"/>
    <col min="11" max="11" width="10.7109375" customWidth="1"/>
    <col min="12" max="12" width="3.7109375" style="6" customWidth="1"/>
    <col min="13" max="13" width="8.42578125" style="6" customWidth="1"/>
  </cols>
  <sheetData>
    <row r="1" spans="1:20" ht="66.75" customHeight="1" x14ac:dyDescent="0.3">
      <c r="B1" s="3"/>
      <c r="C1" s="4"/>
      <c r="D1" s="263" t="str">
        <f>Sem_I!D1</f>
        <v>Plan de învățământ licență</v>
      </c>
      <c r="E1" s="263"/>
      <c r="F1" s="263"/>
      <c r="G1" s="263"/>
      <c r="H1" s="263"/>
      <c r="I1" s="2"/>
      <c r="J1" s="5"/>
      <c r="K1" s="355"/>
      <c r="L1" s="355"/>
      <c r="P1" s="61"/>
      <c r="Q1" s="61"/>
      <c r="R1" s="61"/>
      <c r="S1" s="61"/>
      <c r="T1" s="61"/>
    </row>
    <row r="2" spans="1:20" ht="15" customHeight="1" x14ac:dyDescent="0.25">
      <c r="B2" s="261"/>
      <c r="C2" s="261"/>
      <c r="D2" s="269" t="str">
        <f>Sem_I!D2</f>
        <v>2025 - 2029</v>
      </c>
      <c r="E2" s="269"/>
      <c r="F2" s="269"/>
      <c r="G2" s="269"/>
      <c r="H2" s="269"/>
      <c r="J2" s="8"/>
      <c r="K2" s="8" t="s">
        <v>2</v>
      </c>
      <c r="L2" s="261" t="s">
        <v>52</v>
      </c>
      <c r="M2" s="261"/>
      <c r="S2" s="13"/>
      <c r="T2" s="13"/>
    </row>
    <row r="3" spans="1:20" x14ac:dyDescent="0.25">
      <c r="B3" s="7" t="s">
        <v>4</v>
      </c>
      <c r="C3" s="261" t="str">
        <f>Sem_I!C3</f>
        <v>Științe inginerești aplicate</v>
      </c>
      <c r="D3" s="261"/>
      <c r="E3" s="261"/>
      <c r="F3" s="261"/>
      <c r="G3" s="261"/>
      <c r="J3" s="8"/>
      <c r="K3" s="8" t="s">
        <v>5</v>
      </c>
      <c r="L3" s="261" t="s">
        <v>48</v>
      </c>
      <c r="M3" s="261"/>
      <c r="S3" s="13"/>
      <c r="T3" s="13"/>
    </row>
    <row r="4" spans="1:20" x14ac:dyDescent="0.25">
      <c r="B4" s="7" t="s">
        <v>7</v>
      </c>
      <c r="C4" s="261" t="str">
        <f>Sem_I!C4</f>
        <v>Matematică și informatică aplicată în inginerie</v>
      </c>
      <c r="D4" s="261"/>
      <c r="E4" s="261"/>
      <c r="F4" s="261"/>
      <c r="G4" s="261"/>
      <c r="J4" s="8"/>
      <c r="K4" s="8" t="s">
        <v>8</v>
      </c>
      <c r="L4" s="261" t="s">
        <v>6</v>
      </c>
      <c r="M4" s="261"/>
      <c r="S4" s="13"/>
      <c r="T4" s="13"/>
    </row>
    <row r="5" spans="1:20" ht="12" customHeight="1" thickBot="1" x14ac:dyDescent="0.3">
      <c r="B5" s="7"/>
      <c r="C5" s="3"/>
      <c r="D5" s="3"/>
      <c r="E5" s="3"/>
      <c r="F5" s="3"/>
      <c r="G5" s="3"/>
      <c r="J5" s="8"/>
      <c r="K5" s="9"/>
      <c r="L5" s="3"/>
      <c r="P5" s="13"/>
      <c r="Q5" s="13"/>
      <c r="R5" s="13"/>
      <c r="S5" s="13"/>
      <c r="T5" s="13"/>
    </row>
    <row r="6" spans="1:20" s="1" customFormat="1" ht="16.5" customHeight="1" x14ac:dyDescent="0.25">
      <c r="A6" s="368" t="s">
        <v>53</v>
      </c>
      <c r="B6" s="262" t="s">
        <v>10</v>
      </c>
      <c r="C6" s="262" t="s">
        <v>11</v>
      </c>
      <c r="D6" s="262" t="s">
        <v>12</v>
      </c>
      <c r="E6" s="276" t="s">
        <v>13</v>
      </c>
      <c r="F6" s="266" t="s">
        <v>14</v>
      </c>
      <c r="G6" s="267"/>
      <c r="H6" s="267"/>
      <c r="I6" s="267"/>
      <c r="J6" s="262" t="s">
        <v>15</v>
      </c>
      <c r="K6" s="262"/>
      <c r="L6" s="262" t="s">
        <v>16</v>
      </c>
      <c r="M6" s="283"/>
      <c r="P6" s="13"/>
      <c r="Q6" s="13"/>
      <c r="R6" s="13"/>
      <c r="S6" s="13"/>
      <c r="T6" s="13"/>
    </row>
    <row r="7" spans="1:20" ht="30.75" thickBot="1" x14ac:dyDescent="0.3">
      <c r="A7" s="369"/>
      <c r="B7" s="273"/>
      <c r="C7" s="273"/>
      <c r="D7" s="273"/>
      <c r="E7" s="277"/>
      <c r="F7" s="10" t="s">
        <v>17</v>
      </c>
      <c r="G7" s="10" t="s">
        <v>18</v>
      </c>
      <c r="H7" s="10" t="s">
        <v>19</v>
      </c>
      <c r="I7" s="10" t="s">
        <v>20</v>
      </c>
      <c r="J7" s="78" t="s">
        <v>21</v>
      </c>
      <c r="K7" s="78" t="s">
        <v>22</v>
      </c>
      <c r="L7" s="273"/>
      <c r="M7" s="284"/>
      <c r="P7" s="13"/>
      <c r="Q7" s="13"/>
      <c r="R7" s="13"/>
      <c r="S7" s="13"/>
      <c r="T7" s="13"/>
    </row>
    <row r="8" spans="1:20" ht="15.75" thickBot="1" x14ac:dyDescent="0.3">
      <c r="A8" s="359" t="s">
        <v>23</v>
      </c>
      <c r="B8" s="360"/>
      <c r="C8" s="360"/>
      <c r="D8" s="360"/>
      <c r="E8" s="360"/>
      <c r="F8" s="360"/>
      <c r="G8" s="360"/>
      <c r="H8" s="360"/>
      <c r="I8" s="360"/>
      <c r="J8" s="360"/>
      <c r="K8" s="360"/>
      <c r="L8" s="360"/>
      <c r="M8" s="361"/>
      <c r="P8" s="13"/>
      <c r="Q8" s="13"/>
      <c r="R8" s="13"/>
      <c r="S8" s="13"/>
      <c r="T8" s="13"/>
    </row>
    <row r="9" spans="1:20" ht="15" customHeight="1" x14ac:dyDescent="0.25">
      <c r="A9" s="45">
        <v>1</v>
      </c>
      <c r="B9" s="19"/>
      <c r="C9" s="160" t="s">
        <v>106</v>
      </c>
      <c r="D9" s="99" t="s">
        <v>24</v>
      </c>
      <c r="E9" s="179">
        <v>5</v>
      </c>
      <c r="F9" s="183">
        <v>2</v>
      </c>
      <c r="G9" s="171">
        <v>2</v>
      </c>
      <c r="H9" s="184">
        <v>1</v>
      </c>
      <c r="I9" s="171"/>
      <c r="J9" s="19">
        <f t="shared" ref="J9:J15" si="0">SUM(F9:I9)*14</f>
        <v>70</v>
      </c>
      <c r="K9" s="19">
        <f t="shared" ref="K9:K15" si="1">E9*25-J9</f>
        <v>55</v>
      </c>
      <c r="L9" s="363" t="s">
        <v>25</v>
      </c>
      <c r="M9" s="364"/>
      <c r="P9" s="13"/>
      <c r="Q9" s="13"/>
      <c r="R9" s="13"/>
      <c r="S9" s="13"/>
      <c r="T9" s="13"/>
    </row>
    <row r="10" spans="1:20" ht="15" customHeight="1" x14ac:dyDescent="0.25">
      <c r="A10" s="46">
        <v>2</v>
      </c>
      <c r="B10" s="20"/>
      <c r="C10" s="161" t="s">
        <v>107</v>
      </c>
      <c r="D10" s="98" t="s">
        <v>24</v>
      </c>
      <c r="E10" s="180">
        <v>4</v>
      </c>
      <c r="F10" s="185">
        <v>2</v>
      </c>
      <c r="G10" s="186">
        <v>1</v>
      </c>
      <c r="H10" s="186"/>
      <c r="I10" s="186"/>
      <c r="J10" s="20">
        <f t="shared" si="0"/>
        <v>42</v>
      </c>
      <c r="K10" s="20">
        <f t="shared" si="1"/>
        <v>58</v>
      </c>
      <c r="L10" s="340" t="s">
        <v>25</v>
      </c>
      <c r="M10" s="341"/>
      <c r="P10" s="13"/>
      <c r="Q10" s="13"/>
      <c r="R10" s="13"/>
      <c r="S10" s="13"/>
      <c r="T10" s="13"/>
    </row>
    <row r="11" spans="1:20" ht="15" customHeight="1" x14ac:dyDescent="0.25">
      <c r="A11" s="46">
        <v>3</v>
      </c>
      <c r="B11" s="20"/>
      <c r="C11" s="177" t="s">
        <v>108</v>
      </c>
      <c r="D11" s="245" t="s">
        <v>18</v>
      </c>
      <c r="E11" s="180">
        <v>5</v>
      </c>
      <c r="F11" s="185">
        <v>2</v>
      </c>
      <c r="G11" s="186">
        <v>1</v>
      </c>
      <c r="H11" s="186">
        <v>1</v>
      </c>
      <c r="I11" s="186"/>
      <c r="J11" s="20">
        <f t="shared" si="0"/>
        <v>56</v>
      </c>
      <c r="K11" s="20">
        <f t="shared" si="1"/>
        <v>69</v>
      </c>
      <c r="L11" s="340" t="s">
        <v>26</v>
      </c>
      <c r="M11" s="341"/>
      <c r="P11" s="13"/>
      <c r="Q11" s="13"/>
      <c r="R11" s="13"/>
      <c r="S11" s="13"/>
      <c r="T11" s="13"/>
    </row>
    <row r="12" spans="1:20" ht="15" customHeight="1" x14ac:dyDescent="0.25">
      <c r="A12" s="46">
        <v>4</v>
      </c>
      <c r="B12" s="20"/>
      <c r="C12" s="161" t="s">
        <v>109</v>
      </c>
      <c r="D12" s="98" t="s">
        <v>24</v>
      </c>
      <c r="E12" s="180">
        <v>5</v>
      </c>
      <c r="F12" s="185">
        <v>2</v>
      </c>
      <c r="G12" s="186">
        <v>1</v>
      </c>
      <c r="H12" s="186">
        <v>1</v>
      </c>
      <c r="I12" s="186"/>
      <c r="J12" s="20">
        <f t="shared" si="0"/>
        <v>56</v>
      </c>
      <c r="K12" s="20">
        <f t="shared" si="1"/>
        <v>69</v>
      </c>
      <c r="L12" s="292" t="s">
        <v>25</v>
      </c>
      <c r="M12" s="293"/>
      <c r="P12" s="13"/>
      <c r="Q12" s="13"/>
      <c r="R12" s="13"/>
      <c r="S12" s="13"/>
      <c r="T12" s="13"/>
    </row>
    <row r="13" spans="1:20" x14ac:dyDescent="0.25">
      <c r="A13" s="46">
        <v>5</v>
      </c>
      <c r="B13" s="20"/>
      <c r="C13" s="161" t="s">
        <v>110</v>
      </c>
      <c r="D13" s="98" t="s">
        <v>24</v>
      </c>
      <c r="E13" s="180">
        <v>5</v>
      </c>
      <c r="F13" s="185">
        <v>2</v>
      </c>
      <c r="G13" s="186">
        <v>1</v>
      </c>
      <c r="H13" s="186">
        <v>1</v>
      </c>
      <c r="I13" s="186"/>
      <c r="J13" s="20">
        <f t="shared" si="0"/>
        <v>56</v>
      </c>
      <c r="K13" s="20">
        <f t="shared" si="1"/>
        <v>69</v>
      </c>
      <c r="L13" s="340" t="s">
        <v>26</v>
      </c>
      <c r="M13" s="341"/>
      <c r="P13" s="13"/>
      <c r="Q13" s="13"/>
      <c r="R13" s="13"/>
      <c r="S13" s="13"/>
      <c r="T13" s="13"/>
    </row>
    <row r="14" spans="1:20" x14ac:dyDescent="0.25">
      <c r="A14" s="46">
        <v>6</v>
      </c>
      <c r="B14" s="20"/>
      <c r="C14" s="161" t="s">
        <v>111</v>
      </c>
      <c r="D14" s="245" t="s">
        <v>18</v>
      </c>
      <c r="E14" s="181">
        <v>4</v>
      </c>
      <c r="F14" s="185">
        <v>2</v>
      </c>
      <c r="G14" s="186">
        <v>1</v>
      </c>
      <c r="H14" s="186"/>
      <c r="I14" s="186"/>
      <c r="J14" s="20">
        <f t="shared" si="0"/>
        <v>42</v>
      </c>
      <c r="K14" s="20">
        <f t="shared" si="1"/>
        <v>58</v>
      </c>
      <c r="L14" s="340" t="s">
        <v>25</v>
      </c>
      <c r="M14" s="341"/>
      <c r="P14" s="56"/>
      <c r="Q14" s="56"/>
      <c r="R14" s="56"/>
      <c r="S14" s="56"/>
      <c r="T14" s="56"/>
    </row>
    <row r="15" spans="1:20" ht="15" customHeight="1" thickBot="1" x14ac:dyDescent="0.3">
      <c r="A15" s="46">
        <v>7</v>
      </c>
      <c r="B15" s="20"/>
      <c r="C15" s="178" t="s">
        <v>112</v>
      </c>
      <c r="D15" s="102" t="s">
        <v>17</v>
      </c>
      <c r="E15" s="182">
        <v>2</v>
      </c>
      <c r="F15" s="187">
        <v>2</v>
      </c>
      <c r="G15" s="176"/>
      <c r="H15" s="176"/>
      <c r="I15" s="176"/>
      <c r="J15" s="20">
        <f t="shared" si="0"/>
        <v>28</v>
      </c>
      <c r="K15" s="20">
        <f t="shared" si="1"/>
        <v>22</v>
      </c>
      <c r="L15" s="344" t="s">
        <v>26</v>
      </c>
      <c r="M15" s="345"/>
      <c r="P15" s="13"/>
      <c r="Q15" s="13"/>
      <c r="R15" s="13"/>
      <c r="S15" s="13"/>
      <c r="T15" s="13"/>
    </row>
    <row r="16" spans="1:20" ht="15" customHeight="1" x14ac:dyDescent="0.25">
      <c r="A16" s="370" t="s">
        <v>28</v>
      </c>
      <c r="B16" s="286"/>
      <c r="C16" s="326"/>
      <c r="D16" s="69" t="s">
        <v>29</v>
      </c>
      <c r="E16" s="336">
        <f t="shared" ref="E16:K16" si="2">SUM(E9:E15)</f>
        <v>30</v>
      </c>
      <c r="F16" s="62">
        <f t="shared" si="2"/>
        <v>14</v>
      </c>
      <c r="G16" s="63">
        <f t="shared" si="2"/>
        <v>7</v>
      </c>
      <c r="H16" s="63">
        <f t="shared" si="2"/>
        <v>4</v>
      </c>
      <c r="I16" s="63">
        <f t="shared" si="2"/>
        <v>0</v>
      </c>
      <c r="J16" s="286">
        <f t="shared" si="2"/>
        <v>350</v>
      </c>
      <c r="K16" s="286">
        <f t="shared" si="2"/>
        <v>400</v>
      </c>
      <c r="L16" s="67" t="s">
        <v>30</v>
      </c>
      <c r="M16" s="68" t="s">
        <v>31</v>
      </c>
      <c r="P16" s="13"/>
      <c r="Q16" s="13"/>
      <c r="R16" s="13"/>
      <c r="S16" s="13"/>
      <c r="T16" s="13"/>
    </row>
    <row r="17" spans="1:20" ht="15" customHeight="1" thickBot="1" x14ac:dyDescent="0.3">
      <c r="A17" s="371"/>
      <c r="B17" s="287"/>
      <c r="C17" s="331"/>
      <c r="D17" s="70" t="s">
        <v>32</v>
      </c>
      <c r="E17" s="337"/>
      <c r="F17" s="64">
        <f>COUNT(F9:F15)</f>
        <v>7</v>
      </c>
      <c r="G17" s="16">
        <f>COUNT(G9:G15)</f>
        <v>6</v>
      </c>
      <c r="H17" s="16">
        <f>COUNT(H9:H15)</f>
        <v>4</v>
      </c>
      <c r="I17" s="16">
        <f>COUNT(I9:I15)</f>
        <v>0</v>
      </c>
      <c r="J17" s="287"/>
      <c r="K17" s="287"/>
      <c r="L17" s="17">
        <f>COUNTIF(L9:M15,"=E")</f>
        <v>4</v>
      </c>
      <c r="M17" s="18">
        <f>COUNTIF(L9:M15,"=V")+COUNTIF(L9:M15,"=C")</f>
        <v>3</v>
      </c>
      <c r="P17" s="13"/>
      <c r="Q17" s="13"/>
      <c r="R17" s="13"/>
      <c r="S17" s="13"/>
      <c r="T17" s="13"/>
    </row>
    <row r="18" spans="1:20" ht="15" customHeight="1" x14ac:dyDescent="0.25">
      <c r="A18" s="365" t="s">
        <v>33</v>
      </c>
      <c r="B18" s="366"/>
      <c r="C18" s="366"/>
      <c r="D18" s="366"/>
      <c r="E18" s="366"/>
      <c r="F18" s="366"/>
      <c r="G18" s="366"/>
      <c r="H18" s="366"/>
      <c r="I18" s="366"/>
      <c r="J18" s="366"/>
      <c r="K18" s="366"/>
      <c r="L18" s="366"/>
      <c r="M18" s="367"/>
      <c r="P18" s="13"/>
      <c r="Q18" s="12"/>
      <c r="R18" s="13"/>
      <c r="S18" s="13"/>
      <c r="T18" s="13"/>
    </row>
    <row r="19" spans="1:20" ht="42.75" customHeight="1" x14ac:dyDescent="0.25">
      <c r="A19" s="46">
        <v>13</v>
      </c>
      <c r="B19" s="20"/>
      <c r="C19" s="51" t="s">
        <v>54</v>
      </c>
      <c r="D19" s="98" t="s">
        <v>17</v>
      </c>
      <c r="E19" s="89">
        <v>5</v>
      </c>
      <c r="F19" s="23">
        <v>2</v>
      </c>
      <c r="G19" s="20">
        <v>2</v>
      </c>
      <c r="H19" s="20"/>
      <c r="I19" s="20"/>
      <c r="J19" s="20">
        <f>SUM(F19:I19)*14</f>
        <v>56</v>
      </c>
      <c r="K19" s="20">
        <f>E19*25-J19</f>
        <v>69</v>
      </c>
      <c r="L19" s="340" t="s">
        <v>25</v>
      </c>
      <c r="M19" s="341"/>
      <c r="P19" s="13"/>
      <c r="Q19" s="12"/>
      <c r="R19" s="25"/>
      <c r="S19" s="25"/>
      <c r="T19" s="25"/>
    </row>
    <row r="20" spans="1:20" ht="15" customHeight="1" thickBot="1" x14ac:dyDescent="0.3">
      <c r="A20" s="47">
        <v>14</v>
      </c>
      <c r="B20" s="17"/>
      <c r="C20" s="52" t="s">
        <v>55</v>
      </c>
      <c r="D20" s="102" t="s">
        <v>36</v>
      </c>
      <c r="E20" s="88">
        <v>3</v>
      </c>
      <c r="F20" s="96"/>
      <c r="G20" s="44"/>
      <c r="H20" s="44"/>
      <c r="I20" s="44"/>
      <c r="J20" s="294" t="s">
        <v>37</v>
      </c>
      <c r="K20" s="339"/>
      <c r="L20" s="344" t="s">
        <v>26</v>
      </c>
      <c r="M20" s="345"/>
      <c r="P20" s="13"/>
      <c r="Q20" s="12"/>
      <c r="R20" s="13"/>
      <c r="S20" s="13"/>
      <c r="T20" s="13"/>
    </row>
    <row r="21" spans="1:20" ht="18" customHeight="1" thickBot="1" x14ac:dyDescent="0.3">
      <c r="B21" s="3"/>
      <c r="C21" s="3"/>
      <c r="D21" s="1"/>
      <c r="E21" s="3"/>
      <c r="F21" s="3"/>
      <c r="G21" s="3"/>
      <c r="H21" s="1"/>
      <c r="I21" s="1"/>
      <c r="J21" s="3"/>
      <c r="K21" s="3"/>
      <c r="L21" s="318"/>
      <c r="M21" s="318"/>
      <c r="P21" s="13"/>
      <c r="Q21" s="13"/>
      <c r="R21" s="13"/>
      <c r="S21" s="13"/>
      <c r="T21" s="13"/>
    </row>
    <row r="22" spans="1:20" ht="15" customHeight="1" x14ac:dyDescent="0.25">
      <c r="B22" s="322" t="s">
        <v>38</v>
      </c>
      <c r="C22" s="37" t="str">
        <f>Sem_I!C28</f>
        <v>Discipline Obligatorii:</v>
      </c>
      <c r="D22" s="325">
        <f>SUM(F9:I15)</f>
        <v>25</v>
      </c>
      <c r="E22" s="286"/>
      <c r="F22" s="286"/>
      <c r="G22" s="286"/>
      <c r="H22" s="286"/>
      <c r="I22" s="286"/>
      <c r="J22" s="286"/>
      <c r="K22" s="286"/>
      <c r="L22" s="286"/>
      <c r="M22" s="326"/>
      <c r="P22" s="13"/>
      <c r="Q22" s="13"/>
      <c r="R22" s="13"/>
      <c r="S22" s="13"/>
      <c r="T22" s="13"/>
    </row>
    <row r="23" spans="1:20" ht="15" customHeight="1" x14ac:dyDescent="0.25">
      <c r="B23" s="323"/>
      <c r="C23" s="38" t="str">
        <f>Sem_I!C29</f>
        <v>Discipline Opționale:</v>
      </c>
      <c r="D23" s="327">
        <v>0</v>
      </c>
      <c r="E23" s="328"/>
      <c r="F23" s="328"/>
      <c r="G23" s="328"/>
      <c r="H23" s="328"/>
      <c r="I23" s="328"/>
      <c r="J23" s="328"/>
      <c r="K23" s="328"/>
      <c r="L23" s="328"/>
      <c r="M23" s="329"/>
      <c r="P23" s="13"/>
      <c r="Q23" s="13"/>
      <c r="R23" s="13"/>
      <c r="S23" s="13"/>
      <c r="T23" s="13"/>
    </row>
    <row r="24" spans="1:20" ht="15.75" thickBot="1" x14ac:dyDescent="0.3">
      <c r="B24" s="324"/>
      <c r="C24" s="39" t="str">
        <f>Sem_I!C30</f>
        <v>Discipline Facultative:</v>
      </c>
      <c r="D24" s="330">
        <f>SUM(F19:I20)</f>
        <v>4</v>
      </c>
      <c r="E24" s="287"/>
      <c r="F24" s="287"/>
      <c r="G24" s="287"/>
      <c r="H24" s="287"/>
      <c r="I24" s="287"/>
      <c r="J24" s="287"/>
      <c r="K24" s="287"/>
      <c r="L24" s="287"/>
      <c r="M24" s="331"/>
      <c r="P24" s="13"/>
      <c r="Q24" s="13"/>
      <c r="R24" s="13"/>
      <c r="S24" s="13"/>
      <c r="T24" s="13"/>
    </row>
    <row r="25" spans="1:20" x14ac:dyDescent="0.25"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P25" s="13"/>
      <c r="Q25" s="13"/>
      <c r="R25" s="13"/>
      <c r="S25" s="13"/>
      <c r="T25" s="13"/>
    </row>
    <row r="26" spans="1:20" x14ac:dyDescent="0.25">
      <c r="B26" s="4" t="s">
        <v>42</v>
      </c>
      <c r="C26" s="9"/>
      <c r="D26" s="1"/>
      <c r="E26" s="269"/>
      <c r="F26" s="269"/>
      <c r="G26" s="4"/>
      <c r="H26" s="1"/>
      <c r="I26" s="1"/>
      <c r="J26" s="285" t="s">
        <v>44</v>
      </c>
      <c r="K26" s="285"/>
      <c r="L26" s="285"/>
      <c r="M26" s="285"/>
      <c r="P26" s="13"/>
      <c r="Q26" s="13"/>
      <c r="R26" s="13"/>
      <c r="S26" s="13"/>
      <c r="T26" s="13"/>
    </row>
    <row r="27" spans="1:20" ht="60" customHeight="1" x14ac:dyDescent="0.25">
      <c r="B27" s="319" t="str">
        <f>Sem_I!B33</f>
        <v>Mihnea - Cosmin COSTOIU</v>
      </c>
      <c r="C27" s="319"/>
      <c r="D27" s="312"/>
      <c r="E27" s="312"/>
      <c r="F27" s="312"/>
      <c r="G27" s="312"/>
      <c r="H27" s="312"/>
      <c r="I27" s="312"/>
      <c r="J27" s="338" t="str">
        <f>Sem_I!J33</f>
        <v>Alina PETRESCU - NIȚĂ</v>
      </c>
      <c r="K27" s="338"/>
      <c r="L27" s="338"/>
      <c r="M27" s="338"/>
      <c r="P27" s="13"/>
      <c r="Q27" s="13"/>
      <c r="R27" s="13"/>
      <c r="S27" s="13"/>
      <c r="T27" s="13"/>
    </row>
    <row r="28" spans="1:20" x14ac:dyDescent="0.25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P28" s="13"/>
      <c r="Q28" s="13"/>
      <c r="R28" s="13"/>
      <c r="S28" s="13"/>
      <c r="T28" s="13"/>
    </row>
    <row r="29" spans="1:20" x14ac:dyDescent="0.25"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P29" s="13"/>
      <c r="Q29" s="13"/>
      <c r="R29" s="13"/>
      <c r="S29" s="13"/>
      <c r="T29" s="13"/>
    </row>
    <row r="30" spans="1:20" ht="15" customHeight="1" x14ac:dyDescent="0.25">
      <c r="B30" s="1"/>
      <c r="C30" s="1"/>
      <c r="H30" s="4"/>
      <c r="I30" s="4"/>
      <c r="J30" s="1"/>
      <c r="K30" s="1"/>
      <c r="L30" s="1"/>
    </row>
    <row r="31" spans="1:20" x14ac:dyDescent="0.25">
      <c r="B31" s="1"/>
      <c r="C31" s="1"/>
      <c r="D31" s="1"/>
      <c r="E31" s="4"/>
      <c r="F31" s="4"/>
      <c r="G31" s="4"/>
      <c r="H31" s="1"/>
      <c r="I31" s="1"/>
      <c r="J31" s="1"/>
      <c r="K31" s="1"/>
      <c r="L31" s="1"/>
    </row>
    <row r="32" spans="1:20" x14ac:dyDescent="0.25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</row>
    <row r="33" spans="2:12" x14ac:dyDescent="0.25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</row>
    <row r="34" spans="2:12" x14ac:dyDescent="0.25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</row>
    <row r="49" spans="1:13" x14ac:dyDescent="0.25">
      <c r="A49" s="343" t="s">
        <v>51</v>
      </c>
      <c r="B49" s="343"/>
      <c r="C49" s="343"/>
      <c r="D49" s="343"/>
      <c r="E49" s="343"/>
      <c r="F49" s="343"/>
      <c r="G49" s="343"/>
      <c r="H49" s="343"/>
      <c r="I49" s="343"/>
      <c r="J49" s="343"/>
      <c r="K49" s="343"/>
      <c r="L49" s="343"/>
      <c r="M49" s="343"/>
    </row>
    <row r="50" spans="1:13" ht="15" customHeight="1" x14ac:dyDescent="0.25">
      <c r="A50" s="342" t="s">
        <v>47</v>
      </c>
      <c r="B50" s="342"/>
      <c r="C50" s="342"/>
      <c r="D50" s="342"/>
      <c r="E50" s="342"/>
      <c r="F50" s="342"/>
      <c r="G50" s="342"/>
      <c r="H50" s="342"/>
      <c r="I50" s="342"/>
      <c r="J50" s="342"/>
      <c r="K50" s="342"/>
      <c r="L50" s="342"/>
      <c r="M50" s="342"/>
    </row>
  </sheetData>
  <sheetProtection algorithmName="SHA-512" hashValue="K3X7citxkV0KIG2nr8OdzO5adF+hcM7q8Xan3sDq75MQIJwxD4p/tgEk/QgBKWOpobbBcTPj+FucduYy7DOIGA==" saltValue="x/DATSjP9iX5wS3EF7TXIA==" spinCount="100000" sheet="1" formatCells="0" formatRows="0" insertRows="0" insertHyperlinks="0" deleteRows="0" sort="0" autoFilter="0" pivotTables="0"/>
  <protectedRanges>
    <protectedRange sqref="L2 A19:B20 A9:C15 J9:K15 N9:XFD15" name="Editabil"/>
    <protectedRange sqref="D9:D15" name="Editabil_3_4"/>
    <protectedRange sqref="D19:D20" name="Editabil_3_4_2"/>
    <protectedRange sqref="E9:E15" name="Editabil_1"/>
    <protectedRange sqref="F9:I15" name="Editabil_2"/>
    <protectedRange sqref="L9:M15" name="Editabil_3"/>
  </protectedRanges>
  <mergeCells count="45">
    <mergeCell ref="K1:L1"/>
    <mergeCell ref="B2:C2"/>
    <mergeCell ref="L2:M2"/>
    <mergeCell ref="C3:G3"/>
    <mergeCell ref="L3:M3"/>
    <mergeCell ref="D1:H1"/>
    <mergeCell ref="D2:H2"/>
    <mergeCell ref="A8:M8"/>
    <mergeCell ref="A6:A7"/>
    <mergeCell ref="L9:M9"/>
    <mergeCell ref="A16:C17"/>
    <mergeCell ref="J16:J17"/>
    <mergeCell ref="K16:K17"/>
    <mergeCell ref="E16:E17"/>
    <mergeCell ref="L10:M10"/>
    <mergeCell ref="L11:M11"/>
    <mergeCell ref="L13:M13"/>
    <mergeCell ref="L15:M15"/>
    <mergeCell ref="L14:M14"/>
    <mergeCell ref="L12:M12"/>
    <mergeCell ref="C4:G4"/>
    <mergeCell ref="L4:M4"/>
    <mergeCell ref="B6:B7"/>
    <mergeCell ref="C6:C7"/>
    <mergeCell ref="D6:D7"/>
    <mergeCell ref="E6:E7"/>
    <mergeCell ref="J6:K6"/>
    <mergeCell ref="L6:M7"/>
    <mergeCell ref="F6:I6"/>
    <mergeCell ref="J20:K20"/>
    <mergeCell ref="A18:M18"/>
    <mergeCell ref="J26:M26"/>
    <mergeCell ref="A50:M50"/>
    <mergeCell ref="E26:F26"/>
    <mergeCell ref="L20:M20"/>
    <mergeCell ref="L21:M21"/>
    <mergeCell ref="B22:B24"/>
    <mergeCell ref="D22:M22"/>
    <mergeCell ref="D23:M23"/>
    <mergeCell ref="D24:M24"/>
    <mergeCell ref="B27:C27"/>
    <mergeCell ref="D27:I27"/>
    <mergeCell ref="J27:M27"/>
    <mergeCell ref="A49:M49"/>
    <mergeCell ref="L19:M19"/>
  </mergeCells>
  <conditionalFormatting sqref="D1:D8 D16:D18 D21:D30">
    <cfRule type="cellIs" dxfId="86" priority="75" operator="equal">
      <formula>"DS"</formula>
    </cfRule>
  </conditionalFormatting>
  <conditionalFormatting sqref="D1:D8">
    <cfRule type="cellIs" dxfId="85" priority="70" operator="equal">
      <formula>"DA"</formula>
    </cfRule>
    <cfRule type="cellIs" dxfId="84" priority="71" operator="equal">
      <formula>"DC"</formula>
    </cfRule>
  </conditionalFormatting>
  <conditionalFormatting sqref="D9:D15">
    <cfRule type="cellIs" dxfId="83" priority="1" operator="equal">
      <formula>"C'"</formula>
    </cfRule>
    <cfRule type="cellIs" dxfId="82" priority="2" operator="equal">
      <formula>"S"</formula>
    </cfRule>
    <cfRule type="cellIs" dxfId="81" priority="3" operator="equal">
      <formula>"C"</formula>
    </cfRule>
    <cfRule type="cellIs" dxfId="80" priority="4" operator="equal">
      <formula>"F"</formula>
    </cfRule>
  </conditionalFormatting>
  <conditionalFormatting sqref="D16:D18 D21:D30">
    <cfRule type="cellIs" dxfId="79" priority="79" operator="equal">
      <formula>"DA"</formula>
    </cfRule>
    <cfRule type="cellIs" dxfId="78" priority="81" operator="equal">
      <formula>"DC"</formula>
    </cfRule>
  </conditionalFormatting>
  <conditionalFormatting sqref="D19:D20">
    <cfRule type="cellIs" dxfId="77" priority="5" operator="equal">
      <formula>"C'"</formula>
    </cfRule>
    <cfRule type="cellIs" dxfId="76" priority="6" operator="equal">
      <formula>"S"</formula>
    </cfRule>
    <cfRule type="cellIs" dxfId="75" priority="7" operator="equal">
      <formula>"C"</formula>
    </cfRule>
    <cfRule type="cellIs" dxfId="74" priority="8" operator="equal">
      <formula>"F"</formula>
    </cfRule>
  </conditionalFormatting>
  <printOptions horizontalCentered="1" verticalCentered="1"/>
  <pageMargins left="0.15748031496062992" right="0.23622047244094491" top="0.55118110236220474" bottom="0.15748031496062992" header="0.31496062992125984" footer="0.15748031496062992"/>
  <pageSetup paperSize="9" scale="81" orientation="landscape" horizontalDpi="300" verticalDpi="300" r:id="rId1"/>
  <rowBreaks count="1" manualBreakCount="1">
    <brk id="29" max="12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8CFA91-8FBF-4E5A-93E5-FFD49229FB42}">
  <dimension ref="A1:T53"/>
  <sheetViews>
    <sheetView topLeftCell="B8" zoomScaleNormal="100" zoomScaleSheetLayoutView="100" workbookViewId="0">
      <selection activeCell="D13" sqref="D13"/>
    </sheetView>
  </sheetViews>
  <sheetFormatPr defaultRowHeight="15" x14ac:dyDescent="0.25"/>
  <cols>
    <col min="1" max="1" width="4.7109375" style="6" customWidth="1"/>
    <col min="2" max="2" width="19.42578125" bestFit="1" customWidth="1"/>
    <col min="3" max="3" width="45.7109375" customWidth="1"/>
    <col min="4" max="4" width="10.42578125" customWidth="1"/>
    <col min="5" max="5" width="6" customWidth="1"/>
    <col min="6" max="6" width="7.5703125" customWidth="1"/>
    <col min="7" max="9" width="5.5703125" customWidth="1"/>
    <col min="10" max="10" width="11" customWidth="1"/>
    <col min="11" max="11" width="10.28515625" customWidth="1"/>
    <col min="12" max="12" width="3.7109375" style="6" customWidth="1"/>
    <col min="13" max="13" width="8.5703125" style="6" customWidth="1"/>
    <col min="20" max="20" width="10.140625" customWidth="1"/>
  </cols>
  <sheetData>
    <row r="1" spans="1:20" ht="67.5" customHeight="1" x14ac:dyDescent="0.3">
      <c r="B1" s="3"/>
      <c r="C1" s="4"/>
      <c r="D1" s="263" t="str">
        <f>Sem_I!D1</f>
        <v>Plan de învățământ licență</v>
      </c>
      <c r="E1" s="263"/>
      <c r="F1" s="263"/>
      <c r="G1" s="263"/>
      <c r="H1" s="263"/>
      <c r="I1" s="2"/>
      <c r="J1" s="5"/>
      <c r="K1" s="355"/>
      <c r="L1" s="355"/>
      <c r="P1" s="55"/>
      <c r="Q1" s="55"/>
      <c r="R1" s="55"/>
      <c r="S1" s="55"/>
      <c r="T1" s="55"/>
    </row>
    <row r="2" spans="1:20" ht="15" customHeight="1" x14ac:dyDescent="0.25">
      <c r="B2" s="261"/>
      <c r="C2" s="261"/>
      <c r="D2" s="269" t="str">
        <f>Sem_I!D2</f>
        <v>2025 - 2029</v>
      </c>
      <c r="E2" s="269"/>
      <c r="F2" s="269"/>
      <c r="G2" s="269"/>
      <c r="H2" s="269"/>
      <c r="J2" s="8"/>
      <c r="K2" s="8" t="s">
        <v>2</v>
      </c>
      <c r="L2" s="261" t="str">
        <f>Sem_III!L2</f>
        <v>2026 - 2027</v>
      </c>
      <c r="M2" s="261"/>
      <c r="T2" s="56"/>
    </row>
    <row r="3" spans="1:20" x14ac:dyDescent="0.25">
      <c r="B3" s="7" t="s">
        <v>4</v>
      </c>
      <c r="C3" s="261" t="str">
        <f>Sem_I!C3</f>
        <v>Științe inginerești aplicate</v>
      </c>
      <c r="D3" s="261"/>
      <c r="E3" s="261"/>
      <c r="F3" s="261"/>
      <c r="G3" s="261"/>
      <c r="J3" s="8"/>
      <c r="K3" s="8" t="s">
        <v>5</v>
      </c>
      <c r="L3" s="261" t="str">
        <f>Sem_III!L3</f>
        <v>II</v>
      </c>
      <c r="M3" s="261"/>
      <c r="T3" s="56"/>
    </row>
    <row r="4" spans="1:20" x14ac:dyDescent="0.25">
      <c r="B4" s="7" t="s">
        <v>7</v>
      </c>
      <c r="C4" s="261" t="str">
        <f>Sem_I!C4</f>
        <v>Matematică și informatică aplicată în inginerie</v>
      </c>
      <c r="D4" s="261"/>
      <c r="E4" s="261"/>
      <c r="F4" s="261"/>
      <c r="G4" s="261"/>
      <c r="J4" s="8"/>
      <c r="K4" s="8" t="s">
        <v>8</v>
      </c>
      <c r="L4" s="261" t="s">
        <v>48</v>
      </c>
      <c r="M4" s="261"/>
      <c r="T4" s="56"/>
    </row>
    <row r="5" spans="1:20" s="30" customFormat="1" ht="12" customHeight="1" thickBot="1" x14ac:dyDescent="0.25">
      <c r="A5" s="27"/>
      <c r="B5" s="28"/>
      <c r="C5" s="29"/>
      <c r="D5" s="29"/>
      <c r="E5" s="29"/>
      <c r="F5" s="29"/>
      <c r="G5" s="29"/>
      <c r="J5" s="31"/>
      <c r="K5" s="32"/>
      <c r="L5" s="29"/>
      <c r="M5" s="27"/>
      <c r="P5" s="56"/>
      <c r="Q5" s="56"/>
      <c r="R5" s="56"/>
      <c r="S5" s="56"/>
      <c r="T5" s="56"/>
    </row>
    <row r="6" spans="1:20" s="1" customFormat="1" ht="20.100000000000001" customHeight="1" x14ac:dyDescent="0.25">
      <c r="A6" s="278" t="s">
        <v>9</v>
      </c>
      <c r="B6" s="262" t="s">
        <v>10</v>
      </c>
      <c r="C6" s="262" t="s">
        <v>11</v>
      </c>
      <c r="D6" s="262" t="s">
        <v>12</v>
      </c>
      <c r="E6" s="276" t="s">
        <v>13</v>
      </c>
      <c r="F6" s="266" t="s">
        <v>14</v>
      </c>
      <c r="G6" s="267"/>
      <c r="H6" s="267"/>
      <c r="I6" s="267"/>
      <c r="J6" s="262" t="s">
        <v>15</v>
      </c>
      <c r="K6" s="262"/>
      <c r="L6" s="262" t="s">
        <v>16</v>
      </c>
      <c r="M6" s="283"/>
      <c r="P6" s="56"/>
      <c r="Q6" s="56"/>
      <c r="R6" s="56"/>
      <c r="S6" s="56"/>
      <c r="T6" s="56"/>
    </row>
    <row r="7" spans="1:20" ht="30.75" thickBot="1" x14ac:dyDescent="0.3">
      <c r="A7" s="279"/>
      <c r="B7" s="273"/>
      <c r="C7" s="273"/>
      <c r="D7" s="273"/>
      <c r="E7" s="277"/>
      <c r="F7" s="10" t="s">
        <v>17</v>
      </c>
      <c r="G7" s="10" t="s">
        <v>18</v>
      </c>
      <c r="H7" s="10" t="s">
        <v>19</v>
      </c>
      <c r="I7" s="10" t="s">
        <v>20</v>
      </c>
      <c r="J7" s="78" t="s">
        <v>21</v>
      </c>
      <c r="K7" s="78" t="s">
        <v>22</v>
      </c>
      <c r="L7" s="273"/>
      <c r="M7" s="284"/>
      <c r="P7" s="56"/>
      <c r="Q7" s="56"/>
      <c r="R7" s="56"/>
      <c r="S7" s="56"/>
      <c r="T7" s="56"/>
    </row>
    <row r="8" spans="1:20" ht="15.75" thickBot="1" x14ac:dyDescent="0.3">
      <c r="A8" s="270" t="s">
        <v>23</v>
      </c>
      <c r="B8" s="271"/>
      <c r="C8" s="271"/>
      <c r="D8" s="271"/>
      <c r="E8" s="271"/>
      <c r="F8" s="271"/>
      <c r="G8" s="271"/>
      <c r="H8" s="271"/>
      <c r="I8" s="271"/>
      <c r="J8" s="271"/>
      <c r="K8" s="271"/>
      <c r="L8" s="271"/>
      <c r="M8" s="272"/>
      <c r="P8" s="56"/>
      <c r="Q8" s="56"/>
      <c r="R8" s="56"/>
      <c r="S8" s="56"/>
      <c r="T8" s="56"/>
    </row>
    <row r="9" spans="1:20" ht="15" customHeight="1" x14ac:dyDescent="0.25">
      <c r="A9" s="42">
        <v>1</v>
      </c>
      <c r="B9" s="19"/>
      <c r="C9" s="160" t="s">
        <v>114</v>
      </c>
      <c r="D9" s="99" t="s">
        <v>24</v>
      </c>
      <c r="E9" s="166">
        <v>4</v>
      </c>
      <c r="F9" s="183">
        <v>2</v>
      </c>
      <c r="G9" s="171">
        <v>2</v>
      </c>
      <c r="H9" s="171"/>
      <c r="I9" s="171"/>
      <c r="J9" s="19">
        <f t="shared" ref="J9:J17" si="0">SUM(F9:I9)*14</f>
        <v>56</v>
      </c>
      <c r="K9" s="19">
        <f t="shared" ref="K9:K17" si="1">E9*25-J9</f>
        <v>44</v>
      </c>
      <c r="L9" s="363" t="s">
        <v>25</v>
      </c>
      <c r="M9" s="364"/>
      <c r="P9" s="56"/>
      <c r="Q9" s="56"/>
      <c r="R9" s="56"/>
      <c r="S9" s="56"/>
      <c r="T9" s="56"/>
    </row>
    <row r="10" spans="1:20" ht="15" customHeight="1" x14ac:dyDescent="0.25">
      <c r="A10" s="40">
        <v>2</v>
      </c>
      <c r="B10" s="20"/>
      <c r="C10" s="161" t="s">
        <v>115</v>
      </c>
      <c r="D10" s="245" t="s">
        <v>24</v>
      </c>
      <c r="E10" s="167">
        <v>4</v>
      </c>
      <c r="F10" s="172">
        <v>2</v>
      </c>
      <c r="G10" s="173">
        <v>2</v>
      </c>
      <c r="H10" s="173"/>
      <c r="I10" s="173"/>
      <c r="J10" s="20">
        <f t="shared" si="0"/>
        <v>56</v>
      </c>
      <c r="K10" s="20">
        <f t="shared" si="1"/>
        <v>44</v>
      </c>
      <c r="L10" s="340" t="s">
        <v>25</v>
      </c>
      <c r="M10" s="341"/>
      <c r="P10" s="56"/>
      <c r="Q10" s="56"/>
      <c r="R10" s="56"/>
      <c r="S10" s="56"/>
      <c r="T10" s="56"/>
    </row>
    <row r="11" spans="1:20" ht="15" customHeight="1" x14ac:dyDescent="0.25">
      <c r="A11" s="40">
        <v>3</v>
      </c>
      <c r="B11" s="20"/>
      <c r="C11" s="143" t="s">
        <v>116</v>
      </c>
      <c r="D11" s="245" t="s">
        <v>24</v>
      </c>
      <c r="E11" s="167">
        <v>4</v>
      </c>
      <c r="F11" s="172">
        <v>2</v>
      </c>
      <c r="G11" s="173">
        <v>1</v>
      </c>
      <c r="H11" s="174">
        <v>1</v>
      </c>
      <c r="I11" s="173"/>
      <c r="J11" s="20">
        <f t="shared" si="0"/>
        <v>56</v>
      </c>
      <c r="K11" s="20">
        <f t="shared" si="1"/>
        <v>44</v>
      </c>
      <c r="L11" s="340" t="s">
        <v>25</v>
      </c>
      <c r="M11" s="341"/>
      <c r="P11" s="56"/>
      <c r="Q11" s="56"/>
      <c r="R11" s="56"/>
      <c r="S11" s="56"/>
      <c r="T11" s="56"/>
    </row>
    <row r="12" spans="1:20" ht="15" customHeight="1" x14ac:dyDescent="0.25">
      <c r="A12" s="40">
        <v>4</v>
      </c>
      <c r="B12" s="20"/>
      <c r="C12" s="162" t="s">
        <v>117</v>
      </c>
      <c r="D12" s="98" t="s">
        <v>24</v>
      </c>
      <c r="E12" s="167">
        <v>5</v>
      </c>
      <c r="F12" s="175">
        <v>2</v>
      </c>
      <c r="G12" s="174">
        <v>2</v>
      </c>
      <c r="H12" s="174"/>
      <c r="I12" s="174"/>
      <c r="J12" s="20">
        <f t="shared" si="0"/>
        <v>56</v>
      </c>
      <c r="K12" s="20">
        <f t="shared" si="1"/>
        <v>69</v>
      </c>
      <c r="L12" s="340" t="s">
        <v>25</v>
      </c>
      <c r="M12" s="341"/>
      <c r="P12" s="56"/>
      <c r="Q12" s="56"/>
      <c r="R12" s="56"/>
      <c r="S12" s="56"/>
      <c r="T12" s="56"/>
    </row>
    <row r="13" spans="1:20" ht="15" customHeight="1" x14ac:dyDescent="0.25">
      <c r="A13" s="40">
        <v>5</v>
      </c>
      <c r="B13" s="20"/>
      <c r="C13" s="143" t="s">
        <v>118</v>
      </c>
      <c r="D13" s="245" t="s">
        <v>18</v>
      </c>
      <c r="E13" s="168">
        <v>4</v>
      </c>
      <c r="F13" s="188">
        <v>2</v>
      </c>
      <c r="G13" s="189"/>
      <c r="H13" s="189">
        <v>1</v>
      </c>
      <c r="I13" s="190"/>
      <c r="J13" s="20">
        <f t="shared" si="0"/>
        <v>42</v>
      </c>
      <c r="K13" s="20">
        <f t="shared" si="1"/>
        <v>58</v>
      </c>
      <c r="L13" s="340" t="s">
        <v>25</v>
      </c>
      <c r="M13" s="341"/>
      <c r="P13" s="56"/>
      <c r="Q13" s="56"/>
      <c r="R13" s="56"/>
      <c r="S13" s="56"/>
      <c r="T13" s="56"/>
    </row>
    <row r="14" spans="1:20" ht="15" customHeight="1" x14ac:dyDescent="0.25">
      <c r="A14" s="40">
        <v>6</v>
      </c>
      <c r="B14" s="20"/>
      <c r="C14" s="143" t="s">
        <v>119</v>
      </c>
      <c r="D14" s="245" t="s">
        <v>18</v>
      </c>
      <c r="E14" s="168">
        <v>4</v>
      </c>
      <c r="F14" s="188">
        <v>2</v>
      </c>
      <c r="G14" s="189"/>
      <c r="H14" s="189">
        <v>2</v>
      </c>
      <c r="I14" s="190"/>
      <c r="J14" s="20">
        <f t="shared" si="0"/>
        <v>56</v>
      </c>
      <c r="K14" s="20">
        <f t="shared" si="1"/>
        <v>44</v>
      </c>
      <c r="L14" s="340" t="s">
        <v>26</v>
      </c>
      <c r="M14" s="341"/>
      <c r="P14" s="56"/>
      <c r="Q14" s="56"/>
      <c r="R14" s="56"/>
      <c r="S14" s="56"/>
      <c r="T14" s="56"/>
    </row>
    <row r="15" spans="1:20" ht="15" customHeight="1" x14ac:dyDescent="0.25">
      <c r="A15" s="40">
        <v>7</v>
      </c>
      <c r="B15" s="20"/>
      <c r="C15" s="161" t="s">
        <v>120</v>
      </c>
      <c r="D15" s="98" t="s">
        <v>17</v>
      </c>
      <c r="E15" s="167">
        <v>2</v>
      </c>
      <c r="F15" s="185">
        <v>2</v>
      </c>
      <c r="G15" s="186"/>
      <c r="H15" s="186"/>
      <c r="I15" s="186"/>
      <c r="J15" s="20">
        <f t="shared" si="0"/>
        <v>28</v>
      </c>
      <c r="K15" s="20">
        <f t="shared" si="1"/>
        <v>22</v>
      </c>
      <c r="L15" s="340" t="s">
        <v>26</v>
      </c>
      <c r="M15" s="341"/>
      <c r="P15" s="56"/>
      <c r="Q15" s="56"/>
      <c r="R15" s="56"/>
      <c r="S15" s="56"/>
      <c r="T15" s="56"/>
    </row>
    <row r="16" spans="1:20" x14ac:dyDescent="0.25">
      <c r="A16" s="40">
        <v>8</v>
      </c>
      <c r="B16" s="20"/>
      <c r="C16" s="163" t="s">
        <v>121</v>
      </c>
      <c r="D16" s="98" t="s">
        <v>17</v>
      </c>
      <c r="E16" s="167">
        <v>2</v>
      </c>
      <c r="F16" s="172">
        <v>1</v>
      </c>
      <c r="G16" s="173"/>
      <c r="H16" s="173"/>
      <c r="I16" s="173"/>
      <c r="J16" s="20">
        <f t="shared" si="0"/>
        <v>14</v>
      </c>
      <c r="K16" s="20">
        <f t="shared" si="1"/>
        <v>36</v>
      </c>
      <c r="L16" s="292" t="s">
        <v>26</v>
      </c>
      <c r="M16" s="293"/>
      <c r="P16" s="56"/>
      <c r="Q16" s="56"/>
      <c r="R16" s="56"/>
      <c r="S16" s="56"/>
      <c r="T16" s="56"/>
    </row>
    <row r="17" spans="1:20" ht="15" customHeight="1" thickBot="1" x14ac:dyDescent="0.3">
      <c r="A17" s="40">
        <v>9</v>
      </c>
      <c r="B17" s="73"/>
      <c r="C17" s="178" t="s">
        <v>122</v>
      </c>
      <c r="D17" s="102" t="s">
        <v>17</v>
      </c>
      <c r="E17" s="169">
        <v>1</v>
      </c>
      <c r="F17" s="191"/>
      <c r="G17" s="192">
        <v>1</v>
      </c>
      <c r="H17" s="192"/>
      <c r="I17" s="192"/>
      <c r="J17" s="73">
        <f t="shared" si="0"/>
        <v>14</v>
      </c>
      <c r="K17" s="73">
        <f t="shared" si="1"/>
        <v>11</v>
      </c>
      <c r="L17" s="344" t="s">
        <v>26</v>
      </c>
      <c r="M17" s="345"/>
      <c r="P17" s="13"/>
      <c r="Q17" s="13"/>
      <c r="R17" s="13"/>
      <c r="S17" s="13"/>
      <c r="T17" s="13"/>
    </row>
    <row r="18" spans="1:20" x14ac:dyDescent="0.25">
      <c r="A18" s="315" t="s">
        <v>28</v>
      </c>
      <c r="B18" s="316"/>
      <c r="C18" s="316"/>
      <c r="D18" s="14" t="s">
        <v>29</v>
      </c>
      <c r="E18" s="336">
        <f t="shared" ref="E18:K18" si="2">SUM(E9:E17)</f>
        <v>30</v>
      </c>
      <c r="F18" s="62">
        <f t="shared" si="2"/>
        <v>15</v>
      </c>
      <c r="G18" s="63">
        <f t="shared" si="2"/>
        <v>8</v>
      </c>
      <c r="H18" s="63">
        <f t="shared" si="2"/>
        <v>4</v>
      </c>
      <c r="I18" s="63">
        <f t="shared" si="2"/>
        <v>0</v>
      </c>
      <c r="J18" s="286">
        <f t="shared" si="2"/>
        <v>378</v>
      </c>
      <c r="K18" s="286">
        <f t="shared" si="2"/>
        <v>372</v>
      </c>
      <c r="L18" s="63" t="s">
        <v>30</v>
      </c>
      <c r="M18" s="66" t="s">
        <v>31</v>
      </c>
      <c r="P18" s="56"/>
      <c r="Q18" s="56"/>
      <c r="R18" s="56"/>
      <c r="S18" s="56"/>
      <c r="T18" s="56"/>
    </row>
    <row r="19" spans="1:20" ht="15.75" thickBot="1" x14ac:dyDescent="0.3">
      <c r="A19" s="317"/>
      <c r="B19" s="318"/>
      <c r="C19" s="318"/>
      <c r="D19" s="15" t="s">
        <v>32</v>
      </c>
      <c r="E19" s="337"/>
      <c r="F19" s="64">
        <f>COUNT(F9:F17)</f>
        <v>8</v>
      </c>
      <c r="G19" s="16">
        <f>COUNT(G9:G17)</f>
        <v>5</v>
      </c>
      <c r="H19" s="16">
        <f>COUNT(H9:H17)</f>
        <v>3</v>
      </c>
      <c r="I19" s="16">
        <f>COUNT(I9:I17)</f>
        <v>0</v>
      </c>
      <c r="J19" s="287"/>
      <c r="K19" s="287"/>
      <c r="L19" s="17">
        <f>COUNTIF(L9:M17,"=E")</f>
        <v>5</v>
      </c>
      <c r="M19" s="18">
        <f>COUNTIF(L9:M17,"=V")+COUNTIF(L9:M17,"=C")</f>
        <v>4</v>
      </c>
      <c r="P19" s="56"/>
      <c r="Q19" s="56"/>
      <c r="R19" s="56"/>
      <c r="S19" s="56"/>
      <c r="T19" s="56"/>
    </row>
    <row r="20" spans="1:20" ht="15" customHeight="1" thickBot="1" x14ac:dyDescent="0.3">
      <c r="A20" s="332" t="s">
        <v>33</v>
      </c>
      <c r="B20" s="333"/>
      <c r="C20" s="333"/>
      <c r="D20" s="333"/>
      <c r="E20" s="333"/>
      <c r="F20" s="333"/>
      <c r="G20" s="333"/>
      <c r="H20" s="333"/>
      <c r="I20" s="333"/>
      <c r="J20" s="333"/>
      <c r="K20" s="333"/>
      <c r="L20" s="333"/>
      <c r="M20" s="335"/>
      <c r="P20" s="56"/>
      <c r="Q20" s="12"/>
      <c r="R20" s="56"/>
      <c r="S20" s="56"/>
      <c r="T20" s="56"/>
    </row>
    <row r="21" spans="1:20" s="114" customFormat="1" ht="15" customHeight="1" x14ac:dyDescent="0.25">
      <c r="A21" s="193">
        <v>11</v>
      </c>
      <c r="B21" s="124"/>
      <c r="C21" s="194" t="s">
        <v>113</v>
      </c>
      <c r="D21" s="129" t="s">
        <v>17</v>
      </c>
      <c r="E21" s="195">
        <v>3</v>
      </c>
      <c r="F21" s="159">
        <v>1</v>
      </c>
      <c r="G21" s="124"/>
      <c r="H21" s="124"/>
      <c r="I21" s="124"/>
      <c r="J21" s="124">
        <f>SUM(F21:I21)*14</f>
        <v>14</v>
      </c>
      <c r="K21" s="124">
        <f>E21*25-J21</f>
        <v>61</v>
      </c>
      <c r="L21" s="374" t="s">
        <v>26</v>
      </c>
      <c r="M21" s="375"/>
      <c r="P21" s="115"/>
      <c r="Q21" s="122"/>
      <c r="R21" s="123"/>
      <c r="S21" s="123"/>
      <c r="T21" s="123"/>
    </row>
    <row r="22" spans="1:20" ht="15.75" customHeight="1" x14ac:dyDescent="0.25">
      <c r="A22" s="140">
        <v>13</v>
      </c>
      <c r="B22" s="92"/>
      <c r="C22" s="94" t="s">
        <v>56</v>
      </c>
      <c r="D22" s="98" t="s">
        <v>17</v>
      </c>
      <c r="E22" s="93">
        <v>5</v>
      </c>
      <c r="F22" s="95">
        <v>2</v>
      </c>
      <c r="G22" s="91">
        <v>2</v>
      </c>
      <c r="H22" s="92"/>
      <c r="I22" s="92"/>
      <c r="J22" s="20">
        <f>SUM(F22:I22)*14</f>
        <v>56</v>
      </c>
      <c r="K22" s="20">
        <f>E22*25-J22</f>
        <v>69</v>
      </c>
      <c r="L22" s="372" t="s">
        <v>25</v>
      </c>
      <c r="M22" s="373"/>
    </row>
    <row r="23" spans="1:20" ht="15.75" customHeight="1" thickBot="1" x14ac:dyDescent="0.3">
      <c r="A23" s="47">
        <v>14</v>
      </c>
      <c r="B23" s="17"/>
      <c r="C23" s="52" t="s">
        <v>57</v>
      </c>
      <c r="D23" s="102" t="s">
        <v>36</v>
      </c>
      <c r="E23" s="88">
        <v>3</v>
      </c>
      <c r="F23" s="96"/>
      <c r="G23" s="44"/>
      <c r="H23" s="44"/>
      <c r="I23" s="44"/>
      <c r="J23" s="294" t="s">
        <v>37</v>
      </c>
      <c r="K23" s="339"/>
      <c r="L23" s="294" t="s">
        <v>26</v>
      </c>
      <c r="M23" s="295"/>
      <c r="P23" s="56"/>
      <c r="Q23" s="12"/>
      <c r="R23" s="57"/>
      <c r="S23" s="57"/>
      <c r="T23" s="57"/>
    </row>
    <row r="24" spans="1:20" ht="15.75" customHeight="1" thickBot="1" x14ac:dyDescent="0.3"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P24" s="26"/>
      <c r="Q24" s="12"/>
      <c r="R24" s="25"/>
      <c r="S24" s="25"/>
      <c r="T24" s="25"/>
    </row>
    <row r="25" spans="1:20" ht="15.75" customHeight="1" x14ac:dyDescent="0.25">
      <c r="B25" s="322" t="s">
        <v>38</v>
      </c>
      <c r="C25" s="37" t="s">
        <v>39</v>
      </c>
      <c r="D25" s="325">
        <f>SUM(F9:I17)</f>
        <v>27</v>
      </c>
      <c r="E25" s="286"/>
      <c r="F25" s="286"/>
      <c r="G25" s="286"/>
      <c r="H25" s="286"/>
      <c r="I25" s="286"/>
      <c r="J25" s="286"/>
      <c r="K25" s="286"/>
      <c r="L25" s="286"/>
      <c r="M25" s="326"/>
      <c r="P25" s="26"/>
      <c r="Q25" s="12"/>
      <c r="R25" s="25"/>
      <c r="S25" s="25"/>
      <c r="T25" s="25"/>
    </row>
    <row r="26" spans="1:20" ht="15.75" customHeight="1" x14ac:dyDescent="0.25">
      <c r="B26" s="323"/>
      <c r="C26" s="38" t="s">
        <v>40</v>
      </c>
      <c r="D26" s="327">
        <v>0</v>
      </c>
      <c r="E26" s="328"/>
      <c r="F26" s="328"/>
      <c r="G26" s="328"/>
      <c r="H26" s="328"/>
      <c r="I26" s="328"/>
      <c r="J26" s="328"/>
      <c r="K26" s="328"/>
      <c r="L26" s="328"/>
      <c r="M26" s="329"/>
      <c r="P26" s="26"/>
      <c r="Q26" s="12"/>
      <c r="R26" s="25"/>
      <c r="S26" s="25"/>
      <c r="T26" s="25"/>
    </row>
    <row r="27" spans="1:20" ht="15.75" customHeight="1" thickBot="1" x14ac:dyDescent="0.3">
      <c r="B27" s="324"/>
      <c r="C27" s="39" t="s">
        <v>41</v>
      </c>
      <c r="D27" s="330">
        <f>SUM(F21:I23)</f>
        <v>5</v>
      </c>
      <c r="E27" s="287"/>
      <c r="F27" s="287"/>
      <c r="G27" s="287"/>
      <c r="H27" s="287"/>
      <c r="I27" s="287"/>
      <c r="J27" s="287"/>
      <c r="K27" s="287"/>
      <c r="L27" s="287"/>
      <c r="M27" s="331"/>
      <c r="P27" s="26"/>
      <c r="Q27" s="12"/>
      <c r="R27" s="25"/>
      <c r="S27" s="25"/>
      <c r="T27" s="25"/>
    </row>
    <row r="28" spans="1:20" s="30" customFormat="1" ht="15.75" customHeight="1" x14ac:dyDescent="0.2">
      <c r="A28" s="27"/>
      <c r="B28" s="33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P28" s="34"/>
      <c r="Q28" s="35"/>
      <c r="R28" s="36"/>
      <c r="S28" s="36"/>
      <c r="T28" s="36"/>
    </row>
    <row r="29" spans="1:20" ht="18" customHeight="1" x14ac:dyDescent="0.25">
      <c r="B29" s="4" t="s">
        <v>42</v>
      </c>
      <c r="C29" s="9"/>
      <c r="D29" s="1"/>
      <c r="E29" s="269"/>
      <c r="F29" s="269"/>
      <c r="G29" s="4"/>
      <c r="H29" s="1"/>
      <c r="I29" s="1"/>
      <c r="J29" s="285" t="s">
        <v>43</v>
      </c>
      <c r="K29" s="285"/>
      <c r="L29" s="285"/>
      <c r="M29" s="285"/>
      <c r="P29" s="13"/>
      <c r="Q29" s="12"/>
      <c r="R29" s="282"/>
      <c r="S29" s="282"/>
      <c r="T29" s="282"/>
    </row>
    <row r="30" spans="1:20" ht="54" customHeight="1" x14ac:dyDescent="0.25">
      <c r="B30" s="319" t="str">
        <f>Sem_I!B33</f>
        <v>Mihnea - Cosmin COSTOIU</v>
      </c>
      <c r="C30" s="319"/>
      <c r="D30" s="312"/>
      <c r="E30" s="312"/>
      <c r="F30" s="312"/>
      <c r="G30" s="312"/>
      <c r="H30" s="312"/>
      <c r="I30" s="312"/>
      <c r="J30" s="338" t="str">
        <f>Sem_I!J33</f>
        <v>Alina PETRESCU - NIȚĂ</v>
      </c>
      <c r="K30" s="338"/>
      <c r="L30" s="338"/>
      <c r="M30" s="338"/>
      <c r="P30" s="13"/>
      <c r="Q30" s="12"/>
      <c r="R30" s="13"/>
      <c r="S30" s="13"/>
      <c r="T30" s="13"/>
    </row>
    <row r="31" spans="1:20" ht="15" customHeight="1" x14ac:dyDescent="0.25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P31" s="11"/>
      <c r="Q31" s="12"/>
      <c r="R31" s="13"/>
      <c r="S31" s="13"/>
      <c r="T31" s="13"/>
    </row>
    <row r="32" spans="1:20" x14ac:dyDescent="0.25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P32" s="11"/>
      <c r="Q32" s="12"/>
      <c r="R32" s="13"/>
      <c r="S32" s="13"/>
      <c r="T32" s="13"/>
    </row>
    <row r="33" spans="2:12" x14ac:dyDescent="0.25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</row>
    <row r="34" spans="2:12" x14ac:dyDescent="0.25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</row>
    <row r="35" spans="2:12" x14ac:dyDescent="0.25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</row>
    <row r="36" spans="2:12" x14ac:dyDescent="0.25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</row>
    <row r="37" spans="2:12" x14ac:dyDescent="0.25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</row>
    <row r="38" spans="2:12" ht="15" customHeight="1" x14ac:dyDescent="0.25">
      <c r="B38" s="1"/>
      <c r="C38" s="1"/>
      <c r="H38" s="4"/>
      <c r="I38" s="4"/>
      <c r="J38" s="1"/>
      <c r="K38" s="1"/>
      <c r="L38" s="1"/>
    </row>
    <row r="39" spans="2:12" ht="15" customHeight="1" x14ac:dyDescent="0.25">
      <c r="B39" s="1"/>
      <c r="C39" s="1"/>
      <c r="H39" s="4"/>
      <c r="I39" s="4"/>
      <c r="J39" s="1"/>
      <c r="K39" s="1"/>
      <c r="L39" s="1"/>
    </row>
    <row r="40" spans="2:12" x14ac:dyDescent="0.25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</row>
    <row r="41" spans="2:12" x14ac:dyDescent="0.25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</row>
    <row r="52" spans="1:13" ht="15" customHeight="1" x14ac:dyDescent="0.25">
      <c r="A52" s="313" t="s">
        <v>46</v>
      </c>
      <c r="B52" s="313"/>
      <c r="C52" s="313"/>
      <c r="D52" s="313"/>
      <c r="E52" s="313"/>
      <c r="F52" s="313"/>
      <c r="G52" s="313"/>
      <c r="H52" s="313"/>
      <c r="I52" s="313"/>
      <c r="J52" s="313"/>
      <c r="K52" s="313"/>
      <c r="L52" s="313"/>
      <c r="M52" s="313"/>
    </row>
    <row r="53" spans="1:13" x14ac:dyDescent="0.25">
      <c r="A53" s="314" t="s">
        <v>47</v>
      </c>
      <c r="B53" s="314"/>
      <c r="C53" s="314"/>
      <c r="D53" s="314"/>
      <c r="E53" s="314"/>
      <c r="F53" s="314"/>
      <c r="G53" s="314"/>
      <c r="H53" s="314"/>
      <c r="I53" s="314"/>
      <c r="J53" s="314"/>
      <c r="K53" s="314"/>
      <c r="L53" s="314"/>
      <c r="M53" s="314"/>
    </row>
  </sheetData>
  <sheetProtection algorithmName="SHA-512" hashValue="HzVn5M60hXa0qK3gGoYe9ZtW1yctAM6zx+/AlxLT6t6s9t8XGgcT6jNTw62F9Zp8mZlvCMxIDwSWFG9L3HzFAA==" saltValue="+xYpEMUdlIlErK86N7Wo7g==" spinCount="100000" sheet="1" formatCells="0" formatRows="0" insertRows="0" insertHyperlinks="0" deleteRows="0" sort="0" autoFilter="0" pivotTables="0"/>
  <protectedRanges>
    <protectedRange sqref="C3:G4 D2 L2:M2 D30 A9:B17 A23:B23 K1:L1 J30 A21:B21 J9:K17 N9:XFD17" name="Editabil"/>
    <protectedRange sqref="D9" name="Editabil_3_4_1"/>
    <protectedRange sqref="D10:D11" name="Editabil_3_4_2"/>
    <protectedRange sqref="D12:D17" name="Editabil_3_4_3"/>
    <protectedRange sqref="D21:D23" name="Editabil_3_4_5"/>
    <protectedRange sqref="C21" name="Editabil_1"/>
    <protectedRange sqref="E9:E17" name="Editabil_2"/>
    <protectedRange sqref="F9:I17" name="Editabil_3"/>
    <protectedRange sqref="L9:M17" name="Editabil_4"/>
    <protectedRange sqref="C9:C17" name="Editabil_5"/>
  </protectedRanges>
  <mergeCells count="48">
    <mergeCell ref="L13:M13"/>
    <mergeCell ref="C3:G3"/>
    <mergeCell ref="L3:M3"/>
    <mergeCell ref="D1:H1"/>
    <mergeCell ref="K1:L1"/>
    <mergeCell ref="B2:C2"/>
    <mergeCell ref="D2:H2"/>
    <mergeCell ref="L2:M2"/>
    <mergeCell ref="L11:M11"/>
    <mergeCell ref="L17:M17"/>
    <mergeCell ref="C4:G4"/>
    <mergeCell ref="L4:M4"/>
    <mergeCell ref="A6:A7"/>
    <mergeCell ref="B6:B7"/>
    <mergeCell ref="C6:C7"/>
    <mergeCell ref="D6:D7"/>
    <mergeCell ref="E6:E7"/>
    <mergeCell ref="F6:I6"/>
    <mergeCell ref="J6:K6"/>
    <mergeCell ref="L6:M7"/>
    <mergeCell ref="A8:M8"/>
    <mergeCell ref="L9:M9"/>
    <mergeCell ref="L10:M10"/>
    <mergeCell ref="L12:M12"/>
    <mergeCell ref="L16:M16"/>
    <mergeCell ref="R29:T29"/>
    <mergeCell ref="A20:M20"/>
    <mergeCell ref="L21:M21"/>
    <mergeCell ref="B25:B27"/>
    <mergeCell ref="D25:M25"/>
    <mergeCell ref="D26:M26"/>
    <mergeCell ref="D27:M27"/>
    <mergeCell ref="L14:M14"/>
    <mergeCell ref="L15:M15"/>
    <mergeCell ref="A52:M52"/>
    <mergeCell ref="A53:M53"/>
    <mergeCell ref="L22:M22"/>
    <mergeCell ref="L23:M23"/>
    <mergeCell ref="E29:F29"/>
    <mergeCell ref="J29:M29"/>
    <mergeCell ref="B30:C30"/>
    <mergeCell ref="D30:I30"/>
    <mergeCell ref="J30:M30"/>
    <mergeCell ref="J23:K23"/>
    <mergeCell ref="A18:C19"/>
    <mergeCell ref="E18:E19"/>
    <mergeCell ref="J18:J19"/>
    <mergeCell ref="K18:K19"/>
  </mergeCells>
  <conditionalFormatting sqref="D1:D8 D18:D20 D24:D41">
    <cfRule type="cellIs" dxfId="73" priority="53" stopIfTrue="1" operator="equal">
      <formula>"DS"</formula>
    </cfRule>
    <cfRule type="cellIs" dxfId="72" priority="54" operator="equal">
      <formula>"DA"</formula>
    </cfRule>
    <cfRule type="cellIs" dxfId="71" priority="55" operator="equal">
      <formula>"DC"</formula>
    </cfRule>
  </conditionalFormatting>
  <conditionalFormatting sqref="D9:D17">
    <cfRule type="cellIs" dxfId="70" priority="1" operator="equal">
      <formula>"C'"</formula>
    </cfRule>
    <cfRule type="cellIs" dxfId="69" priority="2" operator="equal">
      <formula>"S"</formula>
    </cfRule>
    <cfRule type="cellIs" dxfId="68" priority="3" operator="equal">
      <formula>"C"</formula>
    </cfRule>
    <cfRule type="cellIs" dxfId="67" priority="4" operator="equal">
      <formula>"F"</formula>
    </cfRule>
  </conditionalFormatting>
  <conditionalFormatting sqref="D21:D23">
    <cfRule type="cellIs" dxfId="66" priority="9" operator="equal">
      <formula>"C'"</formula>
    </cfRule>
    <cfRule type="cellIs" dxfId="65" priority="10" operator="equal">
      <formula>"S"</formula>
    </cfRule>
    <cfRule type="cellIs" dxfId="64" priority="11" operator="equal">
      <formula>"C"</formula>
    </cfRule>
    <cfRule type="cellIs" dxfId="63" priority="12" operator="equal">
      <formula>"F"</formula>
    </cfRule>
  </conditionalFormatting>
  <printOptions horizontalCentered="1" verticalCentered="1"/>
  <pageMargins left="0.15748031496062992" right="0.23622047244094491" top="0.43307086614173229" bottom="0.19685039370078741" header="0.31496062992125984" footer="0.15748031496062992"/>
  <pageSetup paperSize="9" scale="82" fitToWidth="0" orientation="landscape" horizontalDpi="300" verticalDpi="300" r:id="rId1"/>
  <rowBreaks count="1" manualBreakCount="1">
    <brk id="33" max="12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537360-AF78-4408-9574-7E67259D78AD}">
  <dimension ref="A1:T56"/>
  <sheetViews>
    <sheetView zoomScale="80" zoomScaleNormal="80" zoomScaleSheetLayoutView="100" workbookViewId="0">
      <selection activeCell="O26" sqref="O26"/>
    </sheetView>
  </sheetViews>
  <sheetFormatPr defaultRowHeight="15" x14ac:dyDescent="0.25"/>
  <cols>
    <col min="1" max="1" width="4.7109375" style="6" customWidth="1"/>
    <col min="2" max="2" width="19.42578125" bestFit="1" customWidth="1"/>
    <col min="3" max="3" width="45.7109375" customWidth="1"/>
    <col min="4" max="4" width="10.42578125" customWidth="1"/>
    <col min="5" max="5" width="6" customWidth="1"/>
    <col min="6" max="6" width="7.5703125" customWidth="1"/>
    <col min="7" max="9" width="5.5703125" customWidth="1"/>
    <col min="10" max="10" width="11" customWidth="1"/>
    <col min="11" max="11" width="10.5703125" customWidth="1"/>
    <col min="12" max="12" width="3.7109375" style="6" customWidth="1"/>
    <col min="13" max="13" width="8.5703125" style="6" customWidth="1"/>
    <col min="20" max="20" width="10.140625" customWidth="1"/>
  </cols>
  <sheetData>
    <row r="1" spans="1:20" ht="67.5" customHeight="1" x14ac:dyDescent="0.3">
      <c r="B1" s="3"/>
      <c r="C1" s="4"/>
      <c r="D1" s="263" t="str">
        <f>[1]Sem_I!D1</f>
        <v>Plan de învățământ licență</v>
      </c>
      <c r="E1" s="263"/>
      <c r="F1" s="263"/>
      <c r="G1" s="263"/>
      <c r="H1" s="263"/>
      <c r="I1" s="2"/>
      <c r="J1" s="5"/>
      <c r="K1" s="355"/>
      <c r="L1" s="355"/>
      <c r="P1" s="55"/>
      <c r="Q1" s="55"/>
      <c r="R1" s="55"/>
      <c r="S1" s="55"/>
      <c r="T1" s="55"/>
    </row>
    <row r="2" spans="1:20" ht="15" customHeight="1" x14ac:dyDescent="0.25">
      <c r="B2" s="261"/>
      <c r="C2" s="261"/>
      <c r="D2" s="269" t="str">
        <f>Sem_I!D2</f>
        <v>2025 - 2029</v>
      </c>
      <c r="E2" s="269"/>
      <c r="F2" s="269"/>
      <c r="G2" s="269"/>
      <c r="H2" s="269"/>
      <c r="J2" s="8"/>
      <c r="K2" s="8" t="s">
        <v>2</v>
      </c>
      <c r="L2" s="261" t="s">
        <v>58</v>
      </c>
      <c r="M2" s="261"/>
      <c r="S2" s="56"/>
      <c r="T2" s="56"/>
    </row>
    <row r="3" spans="1:20" x14ac:dyDescent="0.25">
      <c r="B3" s="7" t="s">
        <v>4</v>
      </c>
      <c r="C3" s="261" t="str">
        <f>Sem_I!C3</f>
        <v>Științe inginerești aplicate</v>
      </c>
      <c r="D3" s="261"/>
      <c r="E3" s="261"/>
      <c r="F3" s="261"/>
      <c r="G3" s="261"/>
      <c r="J3" s="8"/>
      <c r="K3" s="8" t="s">
        <v>5</v>
      </c>
      <c r="L3" s="261" t="s">
        <v>59</v>
      </c>
      <c r="M3" s="261"/>
      <c r="S3" s="56"/>
      <c r="T3" s="56"/>
    </row>
    <row r="4" spans="1:20" x14ac:dyDescent="0.25">
      <c r="B4" s="7" t="s">
        <v>7</v>
      </c>
      <c r="C4" s="261" t="str">
        <f>Sem_I!C4</f>
        <v>Matematică și informatică aplicată în inginerie</v>
      </c>
      <c r="D4" s="261"/>
      <c r="E4" s="261"/>
      <c r="F4" s="261"/>
      <c r="G4" s="261"/>
      <c r="J4" s="8"/>
      <c r="K4" s="8" t="s">
        <v>8</v>
      </c>
      <c r="L4" s="261" t="s">
        <v>6</v>
      </c>
      <c r="M4" s="261"/>
      <c r="S4" s="56"/>
      <c r="T4" s="56"/>
    </row>
    <row r="5" spans="1:20" s="30" customFormat="1" ht="12" customHeight="1" thickBot="1" x14ac:dyDescent="0.25">
      <c r="A5" s="27"/>
      <c r="B5" s="28"/>
      <c r="C5" s="29"/>
      <c r="D5" s="29"/>
      <c r="E5" s="29"/>
      <c r="F5" s="29"/>
      <c r="G5" s="29"/>
      <c r="J5" s="31"/>
      <c r="K5" s="32"/>
      <c r="L5" s="29"/>
      <c r="M5" s="27"/>
      <c r="P5" s="56"/>
      <c r="Q5" s="56"/>
      <c r="R5" s="56"/>
      <c r="S5" s="56"/>
      <c r="T5" s="56"/>
    </row>
    <row r="6" spans="1:20" s="1" customFormat="1" ht="20.100000000000001" customHeight="1" x14ac:dyDescent="0.25">
      <c r="A6" s="278" t="s">
        <v>9</v>
      </c>
      <c r="B6" s="262" t="s">
        <v>10</v>
      </c>
      <c r="C6" s="262" t="s">
        <v>11</v>
      </c>
      <c r="D6" s="262" t="s">
        <v>12</v>
      </c>
      <c r="E6" s="276" t="s">
        <v>13</v>
      </c>
      <c r="F6" s="266" t="s">
        <v>14</v>
      </c>
      <c r="G6" s="267"/>
      <c r="H6" s="267"/>
      <c r="I6" s="267"/>
      <c r="J6" s="262" t="s">
        <v>15</v>
      </c>
      <c r="K6" s="262"/>
      <c r="L6" s="262" t="s">
        <v>16</v>
      </c>
      <c r="M6" s="283"/>
      <c r="P6" s="56"/>
      <c r="Q6" s="56"/>
      <c r="R6" s="56"/>
      <c r="S6" s="56"/>
      <c r="T6" s="56"/>
    </row>
    <row r="7" spans="1:20" ht="30.75" thickBot="1" x14ac:dyDescent="0.3">
      <c r="A7" s="279"/>
      <c r="B7" s="273"/>
      <c r="C7" s="273"/>
      <c r="D7" s="273"/>
      <c r="E7" s="277"/>
      <c r="F7" s="10" t="s">
        <v>17</v>
      </c>
      <c r="G7" s="10" t="s">
        <v>18</v>
      </c>
      <c r="H7" s="10" t="s">
        <v>19</v>
      </c>
      <c r="I7" s="10" t="s">
        <v>20</v>
      </c>
      <c r="J7" s="78" t="s">
        <v>21</v>
      </c>
      <c r="K7" s="78" t="s">
        <v>22</v>
      </c>
      <c r="L7" s="273"/>
      <c r="M7" s="284"/>
      <c r="P7" s="56"/>
      <c r="Q7" s="56"/>
      <c r="R7" s="56"/>
      <c r="S7" s="56"/>
      <c r="T7" s="56"/>
    </row>
    <row r="8" spans="1:20" ht="15.75" thickBot="1" x14ac:dyDescent="0.3">
      <c r="A8" s="270" t="s">
        <v>23</v>
      </c>
      <c r="B8" s="271"/>
      <c r="C8" s="271"/>
      <c r="D8" s="271"/>
      <c r="E8" s="271"/>
      <c r="F8" s="271"/>
      <c r="G8" s="271"/>
      <c r="H8" s="271"/>
      <c r="I8" s="271"/>
      <c r="J8" s="271"/>
      <c r="K8" s="271"/>
      <c r="L8" s="271"/>
      <c r="M8" s="272"/>
      <c r="P8" s="56"/>
      <c r="Q8" s="56"/>
      <c r="R8" s="56"/>
      <c r="S8" s="56"/>
      <c r="T8" s="56"/>
    </row>
    <row r="9" spans="1:20" ht="15" customHeight="1" x14ac:dyDescent="0.25">
      <c r="A9" s="42">
        <v>1</v>
      </c>
      <c r="B9" s="19"/>
      <c r="C9" s="160" t="s">
        <v>133</v>
      </c>
      <c r="D9" s="99" t="s">
        <v>24</v>
      </c>
      <c r="E9" s="231">
        <v>3</v>
      </c>
      <c r="F9" s="206">
        <v>2</v>
      </c>
      <c r="G9" s="207">
        <v>1</v>
      </c>
      <c r="H9" s="207"/>
      <c r="I9" s="207"/>
      <c r="J9" s="19">
        <f>SUM(F9:I9)*14</f>
        <v>42</v>
      </c>
      <c r="K9" s="19">
        <f>E9*25-J9</f>
        <v>33</v>
      </c>
      <c r="L9" s="388" t="s">
        <v>25</v>
      </c>
      <c r="M9" s="389"/>
      <c r="P9" s="56"/>
      <c r="Q9" s="56"/>
      <c r="R9" s="56"/>
      <c r="S9" s="56"/>
      <c r="T9" s="56"/>
    </row>
    <row r="10" spans="1:20" ht="15" customHeight="1" x14ac:dyDescent="0.25">
      <c r="A10" s="40">
        <v>2</v>
      </c>
      <c r="B10" s="20"/>
      <c r="C10" s="161" t="s">
        <v>134</v>
      </c>
      <c r="D10" s="98" t="s">
        <v>18</v>
      </c>
      <c r="E10" s="246">
        <v>5</v>
      </c>
      <c r="F10" s="199">
        <v>2</v>
      </c>
      <c r="G10" s="200">
        <v>1</v>
      </c>
      <c r="H10" s="200">
        <v>1</v>
      </c>
      <c r="I10" s="200"/>
      <c r="J10" s="20">
        <f>SUM(F10:I10)*14</f>
        <v>56</v>
      </c>
      <c r="K10" s="20">
        <f>E10*25-J10</f>
        <v>69</v>
      </c>
      <c r="L10" s="292" t="s">
        <v>25</v>
      </c>
      <c r="M10" s="293"/>
      <c r="P10" s="56"/>
      <c r="Q10" s="56"/>
      <c r="R10" s="56"/>
      <c r="S10" s="56"/>
      <c r="T10" s="56"/>
    </row>
    <row r="11" spans="1:20" ht="15" customHeight="1" x14ac:dyDescent="0.25">
      <c r="A11" s="40">
        <v>3</v>
      </c>
      <c r="B11" s="20"/>
      <c r="C11" s="177" t="s">
        <v>135</v>
      </c>
      <c r="D11" s="98" t="s">
        <v>18</v>
      </c>
      <c r="E11" s="246">
        <v>5</v>
      </c>
      <c r="F11" s="199">
        <v>2</v>
      </c>
      <c r="G11" s="200"/>
      <c r="H11" s="200">
        <v>1</v>
      </c>
      <c r="I11" s="200">
        <v>1</v>
      </c>
      <c r="J11" s="20">
        <f>SUM(F11:I11)*14</f>
        <v>56</v>
      </c>
      <c r="K11" s="20">
        <f>E11*25-J11</f>
        <v>69</v>
      </c>
      <c r="L11" s="292" t="s">
        <v>26</v>
      </c>
      <c r="M11" s="293"/>
      <c r="P11" s="56"/>
      <c r="Q11" s="56"/>
      <c r="R11" s="56"/>
      <c r="S11" s="56"/>
      <c r="T11" s="56"/>
    </row>
    <row r="12" spans="1:20" x14ac:dyDescent="0.25">
      <c r="A12" s="40">
        <v>4</v>
      </c>
      <c r="B12" s="20"/>
      <c r="C12" s="161" t="s">
        <v>136</v>
      </c>
      <c r="D12" s="98" t="s">
        <v>18</v>
      </c>
      <c r="E12" s="246">
        <v>5</v>
      </c>
      <c r="F12" s="222">
        <v>2</v>
      </c>
      <c r="G12" s="223"/>
      <c r="H12" s="223">
        <v>2</v>
      </c>
      <c r="I12" s="223"/>
      <c r="J12" s="20">
        <f>SUM(F12:I12)*14</f>
        <v>56</v>
      </c>
      <c r="K12" s="20">
        <f>E12*25-J12</f>
        <v>69</v>
      </c>
      <c r="L12" s="292" t="s">
        <v>25</v>
      </c>
      <c r="M12" s="293"/>
      <c r="P12" s="56"/>
      <c r="Q12" s="56"/>
      <c r="R12" s="56"/>
      <c r="S12" s="56"/>
      <c r="T12" s="56"/>
    </row>
    <row r="13" spans="1:20" ht="15" customHeight="1" thickBot="1" x14ac:dyDescent="0.3">
      <c r="A13" s="60">
        <v>5</v>
      </c>
      <c r="B13" s="81"/>
      <c r="C13" s="250" t="s">
        <v>123</v>
      </c>
      <c r="D13" s="251" t="s">
        <v>18</v>
      </c>
      <c r="E13" s="247">
        <v>5</v>
      </c>
      <c r="F13" s="252">
        <v>2</v>
      </c>
      <c r="G13" s="253"/>
      <c r="H13" s="253">
        <v>1</v>
      </c>
      <c r="I13" s="253">
        <v>1</v>
      </c>
      <c r="J13" s="81">
        <f>SUM(F13:I13)*14</f>
        <v>56</v>
      </c>
      <c r="K13" s="81">
        <f>E13*25-J13</f>
        <v>69</v>
      </c>
      <c r="L13" s="294" t="s">
        <v>25</v>
      </c>
      <c r="M13" s="295"/>
      <c r="P13" s="13"/>
      <c r="Q13" s="13"/>
      <c r="R13" s="13"/>
      <c r="S13" s="13"/>
      <c r="T13" s="13"/>
    </row>
    <row r="14" spans="1:20" ht="15.75" thickBot="1" x14ac:dyDescent="0.3">
      <c r="A14" s="288" t="s">
        <v>27</v>
      </c>
      <c r="B14" s="289"/>
      <c r="C14" s="289"/>
      <c r="D14" s="289"/>
      <c r="E14" s="289"/>
      <c r="F14" s="289"/>
      <c r="G14" s="289"/>
      <c r="H14" s="289"/>
      <c r="I14" s="289"/>
      <c r="J14" s="289"/>
      <c r="K14" s="289"/>
      <c r="L14" s="289"/>
      <c r="M14" s="291"/>
      <c r="O14" s="56"/>
      <c r="P14" s="56"/>
      <c r="Q14" s="56"/>
      <c r="R14" s="56"/>
      <c r="S14" s="56"/>
    </row>
    <row r="15" spans="1:20" s="114" customFormat="1" x14ac:dyDescent="0.25">
      <c r="A15" s="242">
        <v>6</v>
      </c>
      <c r="B15" s="116"/>
      <c r="C15" s="248" t="s">
        <v>124</v>
      </c>
      <c r="D15" s="304" t="s">
        <v>18</v>
      </c>
      <c r="E15" s="304">
        <v>4</v>
      </c>
      <c r="F15" s="380">
        <v>2</v>
      </c>
      <c r="G15" s="382"/>
      <c r="H15" s="382">
        <v>2</v>
      </c>
      <c r="I15" s="382"/>
      <c r="J15" s="382">
        <f>SUM(F15:I16)*14</f>
        <v>56</v>
      </c>
      <c r="K15" s="382">
        <f>25*E15-J15</f>
        <v>44</v>
      </c>
      <c r="L15" s="384" t="s">
        <v>26</v>
      </c>
      <c r="M15" s="385"/>
      <c r="P15" s="115"/>
      <c r="Q15" s="115"/>
      <c r="R15" s="115"/>
      <c r="S15" s="115"/>
      <c r="T15" s="115"/>
    </row>
    <row r="16" spans="1:20" s="114" customFormat="1" ht="15.75" thickBot="1" x14ac:dyDescent="0.3">
      <c r="A16" s="243">
        <v>7</v>
      </c>
      <c r="B16" s="244"/>
      <c r="C16" s="249" t="s">
        <v>125</v>
      </c>
      <c r="D16" s="305"/>
      <c r="E16" s="305"/>
      <c r="F16" s="381"/>
      <c r="G16" s="383"/>
      <c r="H16" s="383"/>
      <c r="I16" s="383"/>
      <c r="J16" s="383"/>
      <c r="K16" s="383"/>
      <c r="L16" s="386"/>
      <c r="M16" s="387"/>
      <c r="P16" s="115"/>
      <c r="Q16" s="115"/>
      <c r="R16" s="115"/>
      <c r="S16" s="115"/>
      <c r="T16" s="115"/>
    </row>
    <row r="17" spans="1:20" x14ac:dyDescent="0.25">
      <c r="A17" s="101">
        <v>8</v>
      </c>
      <c r="B17" s="84"/>
      <c r="C17" s="143" t="s">
        <v>137</v>
      </c>
      <c r="D17" s="304" t="s">
        <v>18</v>
      </c>
      <c r="E17" s="296">
        <v>3</v>
      </c>
      <c r="F17" s="350">
        <v>2</v>
      </c>
      <c r="G17" s="298">
        <v>2</v>
      </c>
      <c r="H17" s="298"/>
      <c r="I17" s="298"/>
      <c r="J17" s="298">
        <f>SUM(F17:I18)*14</f>
        <v>56</v>
      </c>
      <c r="K17" s="298">
        <f>25*E17-J17</f>
        <v>19</v>
      </c>
      <c r="L17" s="300" t="s">
        <v>26</v>
      </c>
      <c r="M17" s="301"/>
      <c r="P17" s="56"/>
      <c r="Q17" s="56"/>
      <c r="R17" s="56"/>
      <c r="S17" s="56"/>
      <c r="T17" s="56"/>
    </row>
    <row r="18" spans="1:20" ht="15.75" thickBot="1" x14ac:dyDescent="0.3">
      <c r="A18" s="41">
        <v>9</v>
      </c>
      <c r="B18" s="44"/>
      <c r="C18" s="250" t="s">
        <v>138</v>
      </c>
      <c r="D18" s="305"/>
      <c r="E18" s="297"/>
      <c r="F18" s="379"/>
      <c r="G18" s="299"/>
      <c r="H18" s="299"/>
      <c r="I18" s="299"/>
      <c r="J18" s="299"/>
      <c r="K18" s="299"/>
      <c r="L18" s="302"/>
      <c r="M18" s="303"/>
      <c r="P18" s="56"/>
      <c r="Q18" s="56"/>
      <c r="R18" s="56"/>
      <c r="S18" s="56"/>
      <c r="T18" s="56"/>
    </row>
    <row r="19" spans="1:20" x14ac:dyDescent="0.25">
      <c r="A19" s="315" t="s">
        <v>28</v>
      </c>
      <c r="B19" s="316"/>
      <c r="C19" s="316"/>
      <c r="D19" s="14" t="s">
        <v>29</v>
      </c>
      <c r="E19" s="336">
        <f t="shared" ref="E19" si="0">SUM(E9:E18)</f>
        <v>30</v>
      </c>
      <c r="F19" s="62">
        <f t="shared" ref="F19:K19" si="1">SUM(F9:F18)</f>
        <v>14</v>
      </c>
      <c r="G19" s="63">
        <f t="shared" si="1"/>
        <v>4</v>
      </c>
      <c r="H19" s="63">
        <f t="shared" si="1"/>
        <v>7</v>
      </c>
      <c r="I19" s="63">
        <f t="shared" si="1"/>
        <v>2</v>
      </c>
      <c r="J19" s="286">
        <f t="shared" si="1"/>
        <v>378</v>
      </c>
      <c r="K19" s="286">
        <f t="shared" si="1"/>
        <v>372</v>
      </c>
      <c r="L19" s="63" t="s">
        <v>30</v>
      </c>
      <c r="M19" s="66" t="s">
        <v>31</v>
      </c>
      <c r="P19" s="56"/>
      <c r="Q19" s="56"/>
      <c r="R19" s="56"/>
      <c r="S19" s="56"/>
      <c r="T19" s="56"/>
    </row>
    <row r="20" spans="1:20" ht="15.75" thickBot="1" x14ac:dyDescent="0.3">
      <c r="A20" s="317"/>
      <c r="B20" s="318"/>
      <c r="C20" s="318"/>
      <c r="D20" s="15" t="s">
        <v>32</v>
      </c>
      <c r="E20" s="337"/>
      <c r="F20" s="64">
        <f>COUNT(F9:F18)</f>
        <v>7</v>
      </c>
      <c r="G20" s="16">
        <f>COUNT(G9:G18)</f>
        <v>3</v>
      </c>
      <c r="H20" s="16">
        <f>COUNT(H9:H18)</f>
        <v>5</v>
      </c>
      <c r="I20" s="16">
        <f>COUNT(I9:I18)</f>
        <v>2</v>
      </c>
      <c r="J20" s="287"/>
      <c r="K20" s="287"/>
      <c r="L20" s="17">
        <f>COUNTIF(L9:M19,"=E")</f>
        <v>4</v>
      </c>
      <c r="M20" s="18">
        <f>COUNTIF(L9:M19,"=V")+COUNTIF(L9:L19,"=C")</f>
        <v>3</v>
      </c>
      <c r="P20" s="56"/>
      <c r="Q20" s="56"/>
      <c r="R20" s="56"/>
      <c r="S20" s="56"/>
      <c r="T20" s="56"/>
    </row>
    <row r="21" spans="1:20" ht="15" customHeight="1" thickBot="1" x14ac:dyDescent="0.3">
      <c r="A21" s="332" t="s">
        <v>33</v>
      </c>
      <c r="B21" s="333"/>
      <c r="C21" s="333"/>
      <c r="D21" s="333"/>
      <c r="E21" s="333"/>
      <c r="F21" s="333"/>
      <c r="G21" s="333"/>
      <c r="H21" s="333"/>
      <c r="I21" s="333"/>
      <c r="J21" s="333"/>
      <c r="K21" s="333"/>
      <c r="L21" s="333"/>
      <c r="M21" s="335"/>
      <c r="P21" s="56"/>
      <c r="Q21" s="12"/>
      <c r="R21" s="56"/>
      <c r="S21" s="56"/>
      <c r="T21" s="56"/>
    </row>
    <row r="22" spans="1:20" s="114" customFormat="1" ht="15.75" customHeight="1" x14ac:dyDescent="0.25">
      <c r="A22" s="118">
        <v>10</v>
      </c>
      <c r="B22" s="113"/>
      <c r="C22" s="197" t="s">
        <v>126</v>
      </c>
      <c r="D22" s="99" t="s">
        <v>17</v>
      </c>
      <c r="E22" s="100">
        <v>3</v>
      </c>
      <c r="F22" s="119">
        <v>2</v>
      </c>
      <c r="G22" s="113"/>
      <c r="H22" s="113">
        <v>1</v>
      </c>
      <c r="I22" s="113"/>
      <c r="J22" s="117">
        <f>SUM(F22:I22)*14</f>
        <v>42</v>
      </c>
      <c r="K22" s="117">
        <f>E22*25-J22</f>
        <v>33</v>
      </c>
      <c r="L22" s="376" t="s">
        <v>25</v>
      </c>
      <c r="M22" s="377"/>
      <c r="P22" s="115"/>
      <c r="Q22" s="122"/>
      <c r="R22" s="123"/>
      <c r="S22" s="123"/>
      <c r="T22" s="123"/>
    </row>
    <row r="23" spans="1:20" s="114" customFormat="1" ht="15.75" customHeight="1" x14ac:dyDescent="0.25">
      <c r="A23" s="193">
        <v>11</v>
      </c>
      <c r="B23" s="124"/>
      <c r="C23" s="197" t="s">
        <v>163</v>
      </c>
      <c r="D23" s="98" t="s">
        <v>17</v>
      </c>
      <c r="E23" s="110">
        <v>2</v>
      </c>
      <c r="F23" s="159">
        <v>2</v>
      </c>
      <c r="G23" s="124"/>
      <c r="H23" s="124"/>
      <c r="I23" s="124"/>
      <c r="J23" s="121">
        <f>SUM(F23:I23)*14</f>
        <v>28</v>
      </c>
      <c r="K23" s="121">
        <f>E23*25-J23</f>
        <v>22</v>
      </c>
      <c r="L23" s="254" t="s">
        <v>26</v>
      </c>
      <c r="M23" s="195"/>
      <c r="P23" s="115"/>
      <c r="Q23" s="122"/>
      <c r="R23" s="123"/>
      <c r="S23" s="123"/>
      <c r="T23" s="123"/>
    </row>
    <row r="24" spans="1:20" ht="15.75" customHeight="1" x14ac:dyDescent="0.25">
      <c r="A24" s="46">
        <v>12</v>
      </c>
      <c r="B24" s="20"/>
      <c r="C24" s="51" t="s">
        <v>60</v>
      </c>
      <c r="D24" s="98" t="s">
        <v>17</v>
      </c>
      <c r="E24" s="21">
        <v>2</v>
      </c>
      <c r="F24" s="23">
        <v>1</v>
      </c>
      <c r="G24" s="20">
        <v>1</v>
      </c>
      <c r="H24" s="20"/>
      <c r="I24" s="20"/>
      <c r="J24" s="20">
        <f>SUM(F24:I24)*14</f>
        <v>28</v>
      </c>
      <c r="K24" s="20">
        <f>E24*25-J24</f>
        <v>22</v>
      </c>
      <c r="L24" s="292" t="s">
        <v>26</v>
      </c>
      <c r="M24" s="293"/>
      <c r="P24" s="56"/>
      <c r="Q24" s="12"/>
      <c r="R24" s="57"/>
      <c r="S24" s="57"/>
      <c r="T24" s="57"/>
    </row>
    <row r="25" spans="1:20" ht="27.75" customHeight="1" x14ac:dyDescent="0.25">
      <c r="A25" s="46">
        <v>13</v>
      </c>
      <c r="B25" s="20"/>
      <c r="C25" s="51" t="s">
        <v>61</v>
      </c>
      <c r="D25" s="98" t="s">
        <v>36</v>
      </c>
      <c r="E25" s="21">
        <v>3</v>
      </c>
      <c r="F25" s="134"/>
      <c r="G25" s="135"/>
      <c r="H25" s="135"/>
      <c r="I25" s="135"/>
      <c r="J25" s="292" t="s">
        <v>62</v>
      </c>
      <c r="K25" s="378"/>
      <c r="L25" s="292" t="s">
        <v>26</v>
      </c>
      <c r="M25" s="293"/>
      <c r="P25" s="56"/>
      <c r="Q25" s="12"/>
      <c r="R25" s="57"/>
      <c r="S25" s="57"/>
      <c r="T25" s="57"/>
    </row>
    <row r="26" spans="1:20" ht="15.75" customHeight="1" thickBot="1" x14ac:dyDescent="0.3">
      <c r="A26" s="47">
        <v>14</v>
      </c>
      <c r="B26" s="17"/>
      <c r="C26" s="52" t="s">
        <v>63</v>
      </c>
      <c r="D26" s="102" t="s">
        <v>36</v>
      </c>
      <c r="E26" s="22">
        <v>3</v>
      </c>
      <c r="F26" s="96"/>
      <c r="G26" s="44"/>
      <c r="H26" s="44"/>
      <c r="I26" s="44"/>
      <c r="J26" s="294" t="s">
        <v>37</v>
      </c>
      <c r="K26" s="339"/>
      <c r="L26" s="294" t="s">
        <v>26</v>
      </c>
      <c r="M26" s="295"/>
      <c r="P26" s="56"/>
      <c r="Q26" s="12"/>
      <c r="R26" s="57"/>
      <c r="S26" s="57"/>
      <c r="T26" s="57"/>
    </row>
    <row r="27" spans="1:20" ht="15.75" customHeight="1" thickBot="1" x14ac:dyDescent="0.3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P27" s="26"/>
      <c r="Q27" s="12"/>
      <c r="R27" s="25"/>
      <c r="S27" s="25"/>
      <c r="T27" s="25"/>
    </row>
    <row r="28" spans="1:20" ht="15.75" customHeight="1" x14ac:dyDescent="0.25">
      <c r="B28" s="322" t="s">
        <v>38</v>
      </c>
      <c r="C28" s="37" t="s">
        <v>39</v>
      </c>
      <c r="D28" s="325">
        <f>SUM(F9:I14)</f>
        <v>19</v>
      </c>
      <c r="E28" s="286"/>
      <c r="F28" s="286"/>
      <c r="G28" s="286"/>
      <c r="H28" s="286"/>
      <c r="I28" s="286"/>
      <c r="J28" s="286"/>
      <c r="K28" s="286"/>
      <c r="L28" s="286"/>
      <c r="M28" s="326"/>
      <c r="P28" s="26"/>
      <c r="Q28" s="12"/>
      <c r="R28" s="25"/>
      <c r="S28" s="25"/>
      <c r="T28" s="25"/>
    </row>
    <row r="29" spans="1:20" ht="15.75" customHeight="1" x14ac:dyDescent="0.25">
      <c r="B29" s="323"/>
      <c r="C29" s="38" t="s">
        <v>40</v>
      </c>
      <c r="D29" s="327">
        <f>SUM(F15:I18)</f>
        <v>8</v>
      </c>
      <c r="E29" s="328"/>
      <c r="F29" s="328"/>
      <c r="G29" s="328"/>
      <c r="H29" s="328"/>
      <c r="I29" s="328"/>
      <c r="J29" s="328"/>
      <c r="K29" s="328"/>
      <c r="L29" s="328"/>
      <c r="M29" s="329"/>
      <c r="P29" s="26"/>
      <c r="Q29" s="12"/>
      <c r="R29" s="25"/>
      <c r="S29" s="25"/>
      <c r="T29" s="25"/>
    </row>
    <row r="30" spans="1:20" ht="15.75" customHeight="1" thickBot="1" x14ac:dyDescent="0.3">
      <c r="B30" s="324"/>
      <c r="C30" s="39" t="s">
        <v>41</v>
      </c>
      <c r="D30" s="330">
        <f>SUM(F22:I25)</f>
        <v>7</v>
      </c>
      <c r="E30" s="287"/>
      <c r="F30" s="287"/>
      <c r="G30" s="287"/>
      <c r="H30" s="287"/>
      <c r="I30" s="287"/>
      <c r="J30" s="287"/>
      <c r="K30" s="287"/>
      <c r="L30" s="287"/>
      <c r="M30" s="331"/>
      <c r="P30" s="26"/>
      <c r="Q30" s="12"/>
      <c r="R30" s="25"/>
      <c r="S30" s="25"/>
      <c r="T30" s="25"/>
    </row>
    <row r="31" spans="1:20" s="30" customFormat="1" ht="15.75" customHeight="1" x14ac:dyDescent="0.2">
      <c r="A31" s="27"/>
      <c r="B31" s="33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P31" s="34"/>
      <c r="Q31" s="35"/>
      <c r="R31" s="36"/>
      <c r="S31" s="36"/>
      <c r="T31" s="36"/>
    </row>
    <row r="32" spans="1:20" ht="18" customHeight="1" x14ac:dyDescent="0.25">
      <c r="B32" s="4" t="s">
        <v>42</v>
      </c>
      <c r="C32" s="9"/>
      <c r="D32" s="1"/>
      <c r="E32" s="269" t="s">
        <v>43</v>
      </c>
      <c r="F32" s="269"/>
      <c r="G32" s="4"/>
      <c r="H32" s="1"/>
      <c r="I32" s="1"/>
      <c r="J32" s="285" t="s">
        <v>44</v>
      </c>
      <c r="K32" s="285"/>
      <c r="L32" s="285"/>
      <c r="M32" s="285"/>
      <c r="P32" s="13"/>
      <c r="Q32" s="12"/>
      <c r="R32" s="282"/>
      <c r="S32" s="282"/>
      <c r="T32" s="282"/>
    </row>
    <row r="33" spans="2:20" ht="54" customHeight="1" x14ac:dyDescent="0.25">
      <c r="B33" s="319" t="str">
        <f>[1]Sem_I!B33</f>
        <v>Mihnea - Cosmin COSTOIU</v>
      </c>
      <c r="C33" s="319"/>
      <c r="D33" s="312" t="str">
        <f>Sem_I!J33</f>
        <v>Alina PETRESCU - NIȚĂ</v>
      </c>
      <c r="E33" s="312"/>
      <c r="F33" s="312"/>
      <c r="G33" s="312"/>
      <c r="H33" s="312"/>
      <c r="I33" s="312"/>
      <c r="J33" s="338" t="str">
        <f>[1]Sem_I!J33</f>
        <v>Prenume NUME</v>
      </c>
      <c r="K33" s="338"/>
      <c r="L33" s="338"/>
      <c r="M33" s="338"/>
      <c r="P33" s="13"/>
      <c r="Q33" s="12"/>
      <c r="R33" s="13"/>
      <c r="S33" s="13"/>
      <c r="T33" s="13"/>
    </row>
    <row r="34" spans="2:20" ht="15" customHeight="1" x14ac:dyDescent="0.25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P34" s="11"/>
      <c r="Q34" s="12"/>
      <c r="R34" s="13"/>
      <c r="S34" s="13"/>
      <c r="T34" s="13"/>
    </row>
    <row r="35" spans="2:20" x14ac:dyDescent="0.25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P35" s="11"/>
      <c r="Q35" s="12"/>
      <c r="R35" s="13"/>
      <c r="S35" s="13"/>
      <c r="T35" s="13"/>
    </row>
    <row r="36" spans="2:20" x14ac:dyDescent="0.25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</row>
    <row r="37" spans="2:20" x14ac:dyDescent="0.25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</row>
    <row r="38" spans="2:20" x14ac:dyDescent="0.25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</row>
    <row r="39" spans="2:20" x14ac:dyDescent="0.25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2:20" x14ac:dyDescent="0.25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</row>
    <row r="41" spans="2:20" ht="15" customHeight="1" x14ac:dyDescent="0.25">
      <c r="B41" s="1"/>
      <c r="C41" s="1"/>
      <c r="H41" s="4"/>
      <c r="I41" s="4"/>
      <c r="J41" s="1"/>
      <c r="K41" s="1"/>
      <c r="L41" s="1"/>
    </row>
    <row r="42" spans="2:20" ht="15" customHeight="1" x14ac:dyDescent="0.25">
      <c r="B42" s="1"/>
      <c r="C42" s="1"/>
      <c r="H42" s="4"/>
      <c r="I42" s="4"/>
      <c r="J42" s="1"/>
      <c r="K42" s="1"/>
      <c r="L42" s="1"/>
    </row>
    <row r="43" spans="2:20" x14ac:dyDescent="0.25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</row>
    <row r="44" spans="2:20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</row>
    <row r="55" spans="1:13" ht="15" customHeight="1" x14ac:dyDescent="0.25">
      <c r="A55" s="313" t="s">
        <v>46</v>
      </c>
      <c r="B55" s="313"/>
      <c r="C55" s="313"/>
      <c r="D55" s="313"/>
      <c r="E55" s="313"/>
      <c r="F55" s="313"/>
      <c r="G55" s="313"/>
      <c r="H55" s="313"/>
      <c r="I55" s="313"/>
      <c r="J55" s="313"/>
      <c r="K55" s="313"/>
      <c r="L55" s="313"/>
      <c r="M55" s="313"/>
    </row>
    <row r="56" spans="1:13" x14ac:dyDescent="0.25">
      <c r="A56" s="314" t="s">
        <v>47</v>
      </c>
      <c r="B56" s="314"/>
      <c r="C56" s="314"/>
      <c r="D56" s="314"/>
      <c r="E56" s="314"/>
      <c r="F56" s="314"/>
      <c r="G56" s="314"/>
      <c r="H56" s="314"/>
      <c r="I56" s="314"/>
      <c r="J56" s="314"/>
      <c r="K56" s="314"/>
      <c r="L56" s="314"/>
      <c r="M56" s="314"/>
    </row>
  </sheetData>
  <sheetProtection algorithmName="SHA-512" hashValue="1OlA5Sy4NO+qaW3hUEUMZSWWDMkHve5SOjpcllCi89zIvexbZFAoYV26wy/Uekp4iqOpFZ4YtYmBDmL9NaA5CA==" saltValue="T3TIoyan1sGp1HB7QgFt3w==" spinCount="100000" sheet="1" formatCells="0" formatRows="0" insertRows="0" insertHyperlinks="0" deleteRows="0" sort="0" autoFilter="0" pivotTables="0"/>
  <protectedRanges>
    <protectedRange sqref="C3:G4 D2 L2:M2 D33 J33 A9:C13 K1:L1 A15:C18 E9:XFD13 E15:XFD18 A22:B26" name="Editabil"/>
    <protectedRange sqref="D9" name="Editabil_3_4_3_1"/>
    <protectedRange sqref="D10:D13" name="Editabil_3_4_3_2"/>
    <protectedRange sqref="D15:D18" name="Editabil_3_4_3_3"/>
    <protectedRange sqref="D22:D26" name="Editabil_3_4_3_4"/>
  </protectedRanges>
  <mergeCells count="65">
    <mergeCell ref="C3:G3"/>
    <mergeCell ref="L3:M3"/>
    <mergeCell ref="D1:H1"/>
    <mergeCell ref="K1:L1"/>
    <mergeCell ref="B2:C2"/>
    <mergeCell ref="D2:H2"/>
    <mergeCell ref="L2:M2"/>
    <mergeCell ref="L13:M13"/>
    <mergeCell ref="C4:G4"/>
    <mergeCell ref="L4:M4"/>
    <mergeCell ref="A6:A7"/>
    <mergeCell ref="B6:B7"/>
    <mergeCell ref="C6:C7"/>
    <mergeCell ref="D6:D7"/>
    <mergeCell ref="E6:E7"/>
    <mergeCell ref="F6:I6"/>
    <mergeCell ref="J6:K6"/>
    <mergeCell ref="L6:M7"/>
    <mergeCell ref="A8:M8"/>
    <mergeCell ref="L9:M9"/>
    <mergeCell ref="L10:M10"/>
    <mergeCell ref="L11:M11"/>
    <mergeCell ref="L12:M12"/>
    <mergeCell ref="A14:M14"/>
    <mergeCell ref="D15:D16"/>
    <mergeCell ref="E15:E16"/>
    <mergeCell ref="F15:F16"/>
    <mergeCell ref="G15:G16"/>
    <mergeCell ref="H15:H16"/>
    <mergeCell ref="I15:I16"/>
    <mergeCell ref="J15:J16"/>
    <mergeCell ref="K15:K16"/>
    <mergeCell ref="L15:M16"/>
    <mergeCell ref="J17:J18"/>
    <mergeCell ref="K17:K18"/>
    <mergeCell ref="L17:M18"/>
    <mergeCell ref="A19:C20"/>
    <mergeCell ref="E19:E20"/>
    <mergeCell ref="J19:J20"/>
    <mergeCell ref="K19:K20"/>
    <mergeCell ref="D17:D18"/>
    <mergeCell ref="E17:E18"/>
    <mergeCell ref="F17:F18"/>
    <mergeCell ref="G17:G18"/>
    <mergeCell ref="H17:H18"/>
    <mergeCell ref="I17:I18"/>
    <mergeCell ref="A21:M21"/>
    <mergeCell ref="L22:M22"/>
    <mergeCell ref="L24:M24"/>
    <mergeCell ref="J25:K25"/>
    <mergeCell ref="L25:M25"/>
    <mergeCell ref="J26:K26"/>
    <mergeCell ref="L26:M26"/>
    <mergeCell ref="B28:B30"/>
    <mergeCell ref="D28:M28"/>
    <mergeCell ref="D29:M29"/>
    <mergeCell ref="D30:M30"/>
    <mergeCell ref="A55:M55"/>
    <mergeCell ref="A56:M56"/>
    <mergeCell ref="E32:F32"/>
    <mergeCell ref="J32:M32"/>
    <mergeCell ref="R32:T32"/>
    <mergeCell ref="B33:C33"/>
    <mergeCell ref="D33:I33"/>
    <mergeCell ref="J33:M33"/>
  </mergeCells>
  <conditionalFormatting sqref="D1:D8 D19:D21 D27:D44">
    <cfRule type="cellIs" dxfId="62" priority="25" stopIfTrue="1" operator="equal">
      <formula>"DS"</formula>
    </cfRule>
    <cfRule type="cellIs" dxfId="61" priority="26" operator="equal">
      <formula>"DA"</formula>
    </cfRule>
    <cfRule type="cellIs" dxfId="60" priority="27" operator="equal">
      <formula>"DC"</formula>
    </cfRule>
  </conditionalFormatting>
  <conditionalFormatting sqref="D9:D13">
    <cfRule type="cellIs" dxfId="59" priority="13" operator="equal">
      <formula>"C'"</formula>
    </cfRule>
    <cfRule type="cellIs" dxfId="58" priority="14" operator="equal">
      <formula>"S"</formula>
    </cfRule>
    <cfRule type="cellIs" dxfId="57" priority="15" operator="equal">
      <formula>"C"</formula>
    </cfRule>
    <cfRule type="cellIs" dxfId="56" priority="16" operator="equal">
      <formula>"F"</formula>
    </cfRule>
  </conditionalFormatting>
  <conditionalFormatting sqref="D15">
    <cfRule type="cellIs" dxfId="55" priority="9" operator="equal">
      <formula>"C'"</formula>
    </cfRule>
    <cfRule type="cellIs" dxfId="54" priority="10" operator="equal">
      <formula>"S"</formula>
    </cfRule>
    <cfRule type="cellIs" dxfId="53" priority="11" operator="equal">
      <formula>"C"</formula>
    </cfRule>
    <cfRule type="cellIs" dxfId="52" priority="12" operator="equal">
      <formula>"F"</formula>
    </cfRule>
  </conditionalFormatting>
  <conditionalFormatting sqref="D17">
    <cfRule type="cellIs" dxfId="51" priority="21" operator="equal">
      <formula>"C'"</formula>
    </cfRule>
    <cfRule type="cellIs" dxfId="50" priority="22" operator="equal">
      <formula>"S"</formula>
    </cfRule>
    <cfRule type="cellIs" dxfId="49" priority="23" operator="equal">
      <formula>"C"</formula>
    </cfRule>
    <cfRule type="cellIs" dxfId="48" priority="24" operator="equal">
      <formula>"F"</formula>
    </cfRule>
  </conditionalFormatting>
  <conditionalFormatting sqref="D22:D26">
    <cfRule type="cellIs" dxfId="47" priority="1" operator="equal">
      <formula>"C'"</formula>
    </cfRule>
    <cfRule type="cellIs" dxfId="46" priority="2" operator="equal">
      <formula>"S"</formula>
    </cfRule>
    <cfRule type="cellIs" dxfId="45" priority="3" operator="equal">
      <formula>"C"</formula>
    </cfRule>
    <cfRule type="cellIs" dxfId="44" priority="4" operator="equal">
      <formula>"F"</formula>
    </cfRule>
  </conditionalFormatting>
  <printOptions horizontalCentered="1" verticalCentered="1"/>
  <pageMargins left="0.15748031496062992" right="0.23622047244094491" top="0.43307086614173229" bottom="0.19685039370078741" header="0.31496062992125984" footer="0.15748031496062992"/>
  <pageSetup paperSize="9" scale="85" fitToWidth="0" orientation="landscape" horizontalDpi="300" verticalDpi="300" r:id="rId1"/>
  <rowBreaks count="1" manualBreakCount="1">
    <brk id="35" max="12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EA9EF8-00D4-407D-B4A9-41E24CA3DAAA}">
  <dimension ref="A1:T57"/>
  <sheetViews>
    <sheetView zoomScale="80" zoomScaleNormal="80" zoomScaleSheetLayoutView="100" workbookViewId="0">
      <selection activeCell="R17" sqref="R17"/>
    </sheetView>
  </sheetViews>
  <sheetFormatPr defaultRowHeight="15" x14ac:dyDescent="0.25"/>
  <cols>
    <col min="1" max="1" width="4.7109375" style="6" customWidth="1"/>
    <col min="2" max="2" width="19.42578125" bestFit="1" customWidth="1"/>
    <col min="3" max="3" width="45.7109375" customWidth="1"/>
    <col min="4" max="4" width="10.42578125" customWidth="1"/>
    <col min="5" max="5" width="6" customWidth="1"/>
    <col min="6" max="6" width="7.5703125" customWidth="1"/>
    <col min="7" max="9" width="5.5703125" customWidth="1"/>
    <col min="10" max="10" width="11" customWidth="1"/>
    <col min="11" max="11" width="10.140625" customWidth="1"/>
    <col min="12" max="12" width="3.7109375" style="6" customWidth="1"/>
    <col min="13" max="13" width="8.5703125" style="6" customWidth="1"/>
    <col min="20" max="20" width="10.140625" customWidth="1"/>
  </cols>
  <sheetData>
    <row r="1" spans="1:20" ht="67.5" customHeight="1" x14ac:dyDescent="0.3">
      <c r="B1" s="3"/>
      <c r="C1" s="4"/>
      <c r="D1" s="263" t="str">
        <f>Sem_I!D1</f>
        <v>Plan de învățământ licență</v>
      </c>
      <c r="E1" s="263"/>
      <c r="F1" s="263"/>
      <c r="G1" s="263"/>
      <c r="H1" s="263"/>
      <c r="I1" s="2"/>
      <c r="J1" s="5"/>
      <c r="K1" s="355"/>
      <c r="L1" s="355"/>
      <c r="P1" s="55"/>
      <c r="Q1" s="55"/>
      <c r="R1" s="55"/>
      <c r="S1" s="55"/>
      <c r="T1" s="55"/>
    </row>
    <row r="2" spans="1:20" ht="15" customHeight="1" x14ac:dyDescent="0.25">
      <c r="B2" s="261"/>
      <c r="C2" s="261"/>
      <c r="D2" s="269" t="str">
        <f>Sem_I!D2</f>
        <v>2025 - 2029</v>
      </c>
      <c r="E2" s="269"/>
      <c r="F2" s="269"/>
      <c r="G2" s="269"/>
      <c r="H2" s="269"/>
      <c r="J2" s="8"/>
      <c r="K2" s="8" t="s">
        <v>2</v>
      </c>
      <c r="L2" s="261" t="str">
        <f>Sem_V!L2</f>
        <v>2027 - 2028</v>
      </c>
      <c r="M2" s="261"/>
      <c r="S2" s="56"/>
      <c r="T2" s="56"/>
    </row>
    <row r="3" spans="1:20" x14ac:dyDescent="0.25">
      <c r="B3" s="7" t="s">
        <v>4</v>
      </c>
      <c r="C3" s="261" t="str">
        <f>Sem_I!C3</f>
        <v>Științe inginerești aplicate</v>
      </c>
      <c r="D3" s="261"/>
      <c r="E3" s="261"/>
      <c r="F3" s="261"/>
      <c r="G3" s="261"/>
      <c r="J3" s="8"/>
      <c r="K3" s="8" t="s">
        <v>5</v>
      </c>
      <c r="L3" s="261" t="e">
        <f>#REF!</f>
        <v>#REF!</v>
      </c>
      <c r="M3" s="261"/>
      <c r="S3" s="56"/>
      <c r="T3" s="56"/>
    </row>
    <row r="4" spans="1:20" x14ac:dyDescent="0.25">
      <c r="B4" s="7" t="s">
        <v>7</v>
      </c>
      <c r="C4" s="261" t="str">
        <f>Sem_I!C4</f>
        <v>Matematică și informatică aplicată în inginerie</v>
      </c>
      <c r="D4" s="261"/>
      <c r="E4" s="261"/>
      <c r="F4" s="261"/>
      <c r="G4" s="261"/>
      <c r="J4" s="8"/>
      <c r="K4" s="8" t="s">
        <v>8</v>
      </c>
      <c r="L4" s="261" t="s">
        <v>48</v>
      </c>
      <c r="M4" s="261"/>
      <c r="S4" s="56"/>
      <c r="T4" s="56"/>
    </row>
    <row r="5" spans="1:20" s="30" customFormat="1" ht="12" customHeight="1" thickBot="1" x14ac:dyDescent="0.25">
      <c r="A5" s="27"/>
      <c r="B5" s="28"/>
      <c r="C5" s="29"/>
      <c r="D5" s="29"/>
      <c r="E5" s="29"/>
      <c r="F5" s="29"/>
      <c r="G5" s="29"/>
      <c r="J5" s="31"/>
      <c r="K5" s="32"/>
      <c r="L5" s="29"/>
      <c r="M5" s="27"/>
      <c r="P5" s="56"/>
      <c r="Q5" s="56"/>
      <c r="R5" s="56"/>
      <c r="S5" s="56"/>
      <c r="T5" s="56"/>
    </row>
    <row r="6" spans="1:20" s="1" customFormat="1" ht="20.100000000000001" customHeight="1" x14ac:dyDescent="0.25">
      <c r="A6" s="278" t="s">
        <v>9</v>
      </c>
      <c r="B6" s="262" t="s">
        <v>10</v>
      </c>
      <c r="C6" s="262" t="s">
        <v>11</v>
      </c>
      <c r="D6" s="262" t="s">
        <v>12</v>
      </c>
      <c r="E6" s="276" t="s">
        <v>13</v>
      </c>
      <c r="F6" s="266" t="s">
        <v>14</v>
      </c>
      <c r="G6" s="267"/>
      <c r="H6" s="267"/>
      <c r="I6" s="267"/>
      <c r="J6" s="262" t="s">
        <v>15</v>
      </c>
      <c r="K6" s="262"/>
      <c r="L6" s="262" t="s">
        <v>16</v>
      </c>
      <c r="M6" s="283"/>
      <c r="P6" s="56"/>
      <c r="Q6" s="56"/>
      <c r="R6" s="56"/>
      <c r="S6" s="56"/>
      <c r="T6" s="56"/>
    </row>
    <row r="7" spans="1:20" ht="30.75" thickBot="1" x14ac:dyDescent="0.3">
      <c r="A7" s="279"/>
      <c r="B7" s="273"/>
      <c r="C7" s="273"/>
      <c r="D7" s="273"/>
      <c r="E7" s="277"/>
      <c r="F7" s="10" t="s">
        <v>17</v>
      </c>
      <c r="G7" s="10" t="s">
        <v>18</v>
      </c>
      <c r="H7" s="10" t="s">
        <v>19</v>
      </c>
      <c r="I7" s="10" t="s">
        <v>20</v>
      </c>
      <c r="J7" s="78" t="s">
        <v>21</v>
      </c>
      <c r="K7" s="78" t="s">
        <v>22</v>
      </c>
      <c r="L7" s="273"/>
      <c r="M7" s="284"/>
      <c r="P7" s="56"/>
      <c r="Q7" s="56"/>
      <c r="R7" s="56"/>
      <c r="S7" s="56"/>
      <c r="T7" s="56"/>
    </row>
    <row r="8" spans="1:20" ht="15.75" thickBot="1" x14ac:dyDescent="0.3">
      <c r="A8" s="359" t="s">
        <v>23</v>
      </c>
      <c r="B8" s="360"/>
      <c r="C8" s="360"/>
      <c r="D8" s="360"/>
      <c r="E8" s="360"/>
      <c r="F8" s="360"/>
      <c r="G8" s="360"/>
      <c r="H8" s="360"/>
      <c r="I8" s="360"/>
      <c r="J8" s="360"/>
      <c r="K8" s="360"/>
      <c r="L8" s="360"/>
      <c r="M8" s="361"/>
      <c r="P8" s="56"/>
      <c r="Q8" s="56"/>
      <c r="R8" s="56"/>
      <c r="S8" s="56"/>
      <c r="T8" s="56"/>
    </row>
    <row r="9" spans="1:20" ht="15" customHeight="1" x14ac:dyDescent="0.25">
      <c r="A9" s="107">
        <v>1</v>
      </c>
      <c r="B9" s="71"/>
      <c r="C9" s="194" t="s">
        <v>139</v>
      </c>
      <c r="D9" s="98" t="s">
        <v>18</v>
      </c>
      <c r="E9" s="224">
        <v>3</v>
      </c>
      <c r="F9" s="222">
        <v>2</v>
      </c>
      <c r="G9" s="223">
        <v>1</v>
      </c>
      <c r="H9" s="223">
        <v>1</v>
      </c>
      <c r="I9" s="226"/>
      <c r="J9" s="71">
        <f>SUM(F9:I9)*14</f>
        <v>56</v>
      </c>
      <c r="K9" s="71">
        <f>E9*25-J9</f>
        <v>19</v>
      </c>
      <c r="L9" s="399" t="s">
        <v>25</v>
      </c>
      <c r="M9" s="400"/>
      <c r="P9" s="56"/>
      <c r="Q9" s="56"/>
      <c r="R9" s="56"/>
      <c r="S9" s="56"/>
      <c r="T9" s="56"/>
    </row>
    <row r="10" spans="1:20" ht="15" customHeight="1" x14ac:dyDescent="0.25">
      <c r="A10" s="40">
        <v>2</v>
      </c>
      <c r="B10" s="20"/>
      <c r="C10" s="143" t="s">
        <v>140</v>
      </c>
      <c r="D10" s="98" t="s">
        <v>18</v>
      </c>
      <c r="E10" s="225">
        <v>3</v>
      </c>
      <c r="F10" s="222">
        <v>2</v>
      </c>
      <c r="G10" s="223">
        <v>2</v>
      </c>
      <c r="H10" s="223"/>
      <c r="I10" s="223"/>
      <c r="J10" s="20">
        <f>SUM(F10:I10)*14</f>
        <v>56</v>
      </c>
      <c r="K10" s="20">
        <f>E10*25-J10</f>
        <v>19</v>
      </c>
      <c r="L10" s="340" t="s">
        <v>25</v>
      </c>
      <c r="M10" s="341"/>
      <c r="P10" s="56"/>
      <c r="Q10" s="56"/>
      <c r="R10" s="56"/>
      <c r="S10" s="56"/>
      <c r="T10" s="56"/>
    </row>
    <row r="11" spans="1:20" ht="15" customHeight="1" x14ac:dyDescent="0.25">
      <c r="A11" s="40">
        <v>3</v>
      </c>
      <c r="B11" s="20"/>
      <c r="C11" s="161" t="s">
        <v>141</v>
      </c>
      <c r="D11" s="98" t="s">
        <v>18</v>
      </c>
      <c r="E11" s="225">
        <v>3</v>
      </c>
      <c r="F11" s="222">
        <v>2</v>
      </c>
      <c r="G11" s="227"/>
      <c r="H11" s="223">
        <v>1</v>
      </c>
      <c r="I11" s="223"/>
      <c r="J11" s="20">
        <f>SUM(F11:I11)*14</f>
        <v>42</v>
      </c>
      <c r="K11" s="20">
        <f>E11*25-J11</f>
        <v>33</v>
      </c>
      <c r="L11" s="340" t="s">
        <v>25</v>
      </c>
      <c r="M11" s="341"/>
      <c r="P11" s="56"/>
      <c r="Q11" s="56"/>
      <c r="R11" s="56"/>
      <c r="S11" s="56"/>
      <c r="T11" s="56"/>
    </row>
    <row r="12" spans="1:20" ht="15" customHeight="1" x14ac:dyDescent="0.25">
      <c r="A12" s="40">
        <v>4</v>
      </c>
      <c r="B12" s="20"/>
      <c r="C12" s="162" t="s">
        <v>142</v>
      </c>
      <c r="D12" s="98" t="s">
        <v>18</v>
      </c>
      <c r="E12" s="225">
        <v>3</v>
      </c>
      <c r="F12" s="222">
        <v>2</v>
      </c>
      <c r="G12" s="223"/>
      <c r="H12" s="223">
        <v>1</v>
      </c>
      <c r="I12" s="223"/>
      <c r="J12" s="20">
        <f>SUM(F12:I12)*14</f>
        <v>42</v>
      </c>
      <c r="K12" s="20">
        <f>E12*25-J12</f>
        <v>33</v>
      </c>
      <c r="L12" s="340" t="s">
        <v>26</v>
      </c>
      <c r="M12" s="341"/>
      <c r="P12" s="56"/>
      <c r="Q12" s="56"/>
      <c r="R12" s="56"/>
      <c r="S12" s="56"/>
      <c r="T12" s="56"/>
    </row>
    <row r="13" spans="1:20" ht="15" customHeight="1" x14ac:dyDescent="0.25">
      <c r="A13" s="40">
        <v>5</v>
      </c>
      <c r="B13" s="20"/>
      <c r="C13" s="143" t="s">
        <v>143</v>
      </c>
      <c r="D13" s="245" t="s">
        <v>24</v>
      </c>
      <c r="E13" s="225">
        <v>3</v>
      </c>
      <c r="F13" s="222">
        <v>2</v>
      </c>
      <c r="G13" s="223">
        <v>1</v>
      </c>
      <c r="H13" s="223">
        <v>1</v>
      </c>
      <c r="I13" s="223"/>
      <c r="J13" s="20">
        <f t="shared" ref="J13:J14" si="0">SUM(F13:I13)*14</f>
        <v>56</v>
      </c>
      <c r="K13" s="20">
        <f t="shared" ref="K13:K14" si="1">E13*25-J13</f>
        <v>19</v>
      </c>
      <c r="L13" s="424" t="s">
        <v>25</v>
      </c>
      <c r="M13" s="425"/>
      <c r="P13" s="56"/>
      <c r="Q13" s="56"/>
      <c r="R13" s="56"/>
      <c r="S13" s="56"/>
      <c r="T13" s="56"/>
    </row>
    <row r="14" spans="1:20" ht="15" customHeight="1" x14ac:dyDescent="0.25">
      <c r="A14" s="40">
        <v>6</v>
      </c>
      <c r="B14" s="20"/>
      <c r="C14" s="143" t="s">
        <v>144</v>
      </c>
      <c r="D14" s="98" t="s">
        <v>18</v>
      </c>
      <c r="E14" s="225">
        <v>2</v>
      </c>
      <c r="F14" s="222">
        <v>2</v>
      </c>
      <c r="G14" s="223"/>
      <c r="H14" s="223">
        <v>1</v>
      </c>
      <c r="I14" s="223"/>
      <c r="J14" s="20">
        <f t="shared" si="0"/>
        <v>42</v>
      </c>
      <c r="K14" s="20">
        <f t="shared" si="1"/>
        <v>8</v>
      </c>
      <c r="L14" s="424" t="s">
        <v>25</v>
      </c>
      <c r="M14" s="425"/>
      <c r="P14" s="56"/>
      <c r="Q14" s="56"/>
      <c r="R14" s="56"/>
      <c r="S14" s="56"/>
      <c r="T14" s="56"/>
    </row>
    <row r="15" spans="1:20" x14ac:dyDescent="0.25">
      <c r="A15" s="40">
        <v>7</v>
      </c>
      <c r="B15" s="20"/>
      <c r="C15" s="161" t="s">
        <v>145</v>
      </c>
      <c r="D15" s="98" t="s">
        <v>18</v>
      </c>
      <c r="E15" s="225">
        <v>2</v>
      </c>
      <c r="F15" s="222"/>
      <c r="G15" s="223"/>
      <c r="H15" s="223"/>
      <c r="I15" s="223">
        <v>1</v>
      </c>
      <c r="J15" s="20">
        <f>SUM(F15:I15)*14</f>
        <v>14</v>
      </c>
      <c r="K15" s="20">
        <f>E15*25-J15</f>
        <v>36</v>
      </c>
      <c r="L15" s="340" t="s">
        <v>26</v>
      </c>
      <c r="M15" s="341"/>
      <c r="P15" s="56"/>
      <c r="Q15" s="56"/>
      <c r="R15" s="56"/>
      <c r="S15" s="56"/>
      <c r="T15" s="56"/>
    </row>
    <row r="16" spans="1:20" ht="15.75" thickBot="1" x14ac:dyDescent="0.3">
      <c r="A16" s="60">
        <v>8</v>
      </c>
      <c r="B16" s="81"/>
      <c r="C16" s="59" t="s">
        <v>64</v>
      </c>
      <c r="D16" s="102" t="s">
        <v>65</v>
      </c>
      <c r="E16" s="90">
        <v>8</v>
      </c>
      <c r="F16" s="96"/>
      <c r="G16" s="44"/>
      <c r="H16" s="44"/>
      <c r="I16" s="44"/>
      <c r="J16" s="294" t="s">
        <v>66</v>
      </c>
      <c r="K16" s="339"/>
      <c r="L16" s="299" t="s">
        <v>26</v>
      </c>
      <c r="M16" s="398"/>
      <c r="P16" s="13"/>
      <c r="Q16" s="13"/>
      <c r="R16" s="13"/>
      <c r="S16" s="13"/>
      <c r="T16" s="13"/>
    </row>
    <row r="17" spans="1:20" ht="15" customHeight="1" thickBot="1" x14ac:dyDescent="0.3">
      <c r="A17" s="390" t="s">
        <v>27</v>
      </c>
      <c r="B17" s="290"/>
      <c r="C17" s="290"/>
      <c r="D17" s="290"/>
      <c r="E17" s="290"/>
      <c r="F17" s="290"/>
      <c r="G17" s="290"/>
      <c r="H17" s="290"/>
      <c r="I17" s="290"/>
      <c r="J17" s="290"/>
      <c r="K17" s="290"/>
      <c r="L17" s="290"/>
      <c r="M17" s="391"/>
      <c r="O17" s="56"/>
      <c r="P17" s="56"/>
      <c r="Q17" s="56"/>
      <c r="R17" s="56"/>
      <c r="S17" s="56"/>
    </row>
    <row r="18" spans="1:20" x14ac:dyDescent="0.25">
      <c r="A18" s="103">
        <v>9</v>
      </c>
      <c r="B18" s="104"/>
      <c r="C18" s="161" t="s">
        <v>146</v>
      </c>
      <c r="D18" s="304" t="s">
        <v>18</v>
      </c>
      <c r="E18" s="296">
        <v>3</v>
      </c>
      <c r="F18" s="350">
        <v>2</v>
      </c>
      <c r="G18" s="298"/>
      <c r="H18" s="298">
        <v>2</v>
      </c>
      <c r="I18" s="298"/>
      <c r="J18" s="298">
        <f>SUM(F18:I19)*14</f>
        <v>56</v>
      </c>
      <c r="K18" s="298">
        <f>25*E18-J18</f>
        <v>19</v>
      </c>
      <c r="L18" s="300" t="s">
        <v>26</v>
      </c>
      <c r="M18" s="301"/>
      <c r="P18" s="56"/>
      <c r="Q18" s="56"/>
      <c r="R18" s="56"/>
      <c r="S18" s="56"/>
      <c r="T18" s="56"/>
    </row>
    <row r="19" spans="1:20" ht="15.75" thickBot="1" x14ac:dyDescent="0.3">
      <c r="A19" s="41">
        <v>10</v>
      </c>
      <c r="B19" s="44"/>
      <c r="C19" s="143" t="s">
        <v>147</v>
      </c>
      <c r="D19" s="305"/>
      <c r="E19" s="297"/>
      <c r="F19" s="379"/>
      <c r="G19" s="299"/>
      <c r="H19" s="299"/>
      <c r="I19" s="299"/>
      <c r="J19" s="299"/>
      <c r="K19" s="299"/>
      <c r="L19" s="302"/>
      <c r="M19" s="303"/>
      <c r="P19" s="56"/>
      <c r="Q19" s="56"/>
      <c r="R19" s="56"/>
      <c r="S19" s="56"/>
      <c r="T19" s="56"/>
    </row>
    <row r="20" spans="1:20" x14ac:dyDescent="0.25">
      <c r="A20" s="315" t="s">
        <v>28</v>
      </c>
      <c r="B20" s="316"/>
      <c r="C20" s="316"/>
      <c r="D20" s="14" t="s">
        <v>29</v>
      </c>
      <c r="E20" s="336">
        <f t="shared" ref="E20:I20" si="2">SUM(E9:E19)</f>
        <v>30</v>
      </c>
      <c r="F20" s="62">
        <f t="shared" si="2"/>
        <v>14</v>
      </c>
      <c r="G20" s="63">
        <f t="shared" si="2"/>
        <v>4</v>
      </c>
      <c r="H20" s="63">
        <f t="shared" si="2"/>
        <v>7</v>
      </c>
      <c r="I20" s="63">
        <f t="shared" si="2"/>
        <v>1</v>
      </c>
      <c r="J20" s="286">
        <f>SUM(J9:J19)</f>
        <v>364</v>
      </c>
      <c r="K20" s="286">
        <f>SUM(K9:K19)</f>
        <v>186</v>
      </c>
      <c r="L20" s="63" t="s">
        <v>30</v>
      </c>
      <c r="M20" s="66" t="s">
        <v>31</v>
      </c>
      <c r="P20" s="56"/>
      <c r="Q20" s="56"/>
      <c r="R20" s="56"/>
      <c r="S20" s="56"/>
      <c r="T20" s="56"/>
    </row>
    <row r="21" spans="1:20" ht="15.75" thickBot="1" x14ac:dyDescent="0.3">
      <c r="A21" s="317"/>
      <c r="B21" s="318"/>
      <c r="C21" s="318"/>
      <c r="D21" s="15" t="s">
        <v>32</v>
      </c>
      <c r="E21" s="337"/>
      <c r="F21" s="64">
        <f>COUNT(F9:F19)</f>
        <v>7</v>
      </c>
      <c r="G21" s="16">
        <f>COUNT(G9:G19)</f>
        <v>3</v>
      </c>
      <c r="H21" s="16">
        <f>COUNT(H9:H19)</f>
        <v>6</v>
      </c>
      <c r="I21" s="16">
        <f>COUNT(I9:I19)</f>
        <v>1</v>
      </c>
      <c r="J21" s="287"/>
      <c r="K21" s="287"/>
      <c r="L21" s="17">
        <f>COUNTIF(L9:L19,"=E")</f>
        <v>5</v>
      </c>
      <c r="M21" s="18">
        <f>COUNTIF(L9:L19,"=V")+COUNTIF(L9:M19,"=C")</f>
        <v>4</v>
      </c>
      <c r="P21" s="56"/>
      <c r="Q21" s="56"/>
      <c r="R21" s="56"/>
      <c r="S21" s="56"/>
      <c r="T21" s="56"/>
    </row>
    <row r="22" spans="1:20" ht="15" customHeight="1" thickBot="1" x14ac:dyDescent="0.3">
      <c r="A22" s="332" t="s">
        <v>33</v>
      </c>
      <c r="B22" s="333"/>
      <c r="C22" s="333"/>
      <c r="D22" s="333"/>
      <c r="E22" s="333"/>
      <c r="F22" s="333"/>
      <c r="G22" s="333"/>
      <c r="H22" s="333"/>
      <c r="I22" s="333"/>
      <c r="J22" s="333"/>
      <c r="K22" s="333"/>
      <c r="L22" s="333"/>
      <c r="M22" s="335"/>
      <c r="P22" s="56"/>
      <c r="Q22" s="12"/>
      <c r="R22" s="56"/>
      <c r="S22" s="56"/>
      <c r="T22" s="56"/>
    </row>
    <row r="23" spans="1:20" ht="15.75" customHeight="1" x14ac:dyDescent="0.25">
      <c r="A23" s="128">
        <v>11</v>
      </c>
      <c r="B23" s="71"/>
      <c r="C23" s="72" t="s">
        <v>67</v>
      </c>
      <c r="D23" s="110" t="s">
        <v>17</v>
      </c>
      <c r="E23" s="201">
        <v>3</v>
      </c>
      <c r="F23" s="202">
        <v>1</v>
      </c>
      <c r="G23" s="71">
        <v>1</v>
      </c>
      <c r="H23" s="71"/>
      <c r="I23" s="71"/>
      <c r="J23" s="71">
        <f>SUM(F23:I23)*14</f>
        <v>28</v>
      </c>
      <c r="K23" s="71">
        <f>E23*25-J23</f>
        <v>47</v>
      </c>
      <c r="L23" s="392" t="s">
        <v>25</v>
      </c>
      <c r="M23" s="393"/>
      <c r="P23" s="56"/>
      <c r="Q23" s="12"/>
      <c r="R23" s="57"/>
      <c r="S23" s="57"/>
      <c r="T23" s="57"/>
    </row>
    <row r="24" spans="1:20" ht="27" customHeight="1" x14ac:dyDescent="0.25">
      <c r="A24" s="46">
        <v>12</v>
      </c>
      <c r="B24" s="20"/>
      <c r="C24" s="51" t="s">
        <v>68</v>
      </c>
      <c r="D24" s="98" t="s">
        <v>36</v>
      </c>
      <c r="E24" s="89">
        <v>2</v>
      </c>
      <c r="F24" s="134"/>
      <c r="G24" s="135"/>
      <c r="H24" s="135"/>
      <c r="I24" s="135"/>
      <c r="J24" s="292" t="s">
        <v>69</v>
      </c>
      <c r="K24" s="378"/>
      <c r="L24" s="292" t="s">
        <v>26</v>
      </c>
      <c r="M24" s="293"/>
      <c r="P24" s="56"/>
      <c r="Q24" s="12"/>
      <c r="R24" s="57"/>
      <c r="S24" s="57"/>
      <c r="T24" s="57"/>
    </row>
    <row r="25" spans="1:20" ht="15.75" customHeight="1" thickBot="1" x14ac:dyDescent="0.3">
      <c r="A25" s="47">
        <v>13</v>
      </c>
      <c r="B25" s="17"/>
      <c r="C25" s="52" t="s">
        <v>70</v>
      </c>
      <c r="D25" s="102" t="s">
        <v>36</v>
      </c>
      <c r="E25" s="88">
        <v>3</v>
      </c>
      <c r="F25" s="96"/>
      <c r="G25" s="44"/>
      <c r="H25" s="44"/>
      <c r="I25" s="44"/>
      <c r="J25" s="294" t="s">
        <v>37</v>
      </c>
      <c r="K25" s="339"/>
      <c r="L25" s="294" t="s">
        <v>26</v>
      </c>
      <c r="M25" s="295"/>
      <c r="P25" s="56"/>
      <c r="Q25" s="12"/>
      <c r="R25" s="57"/>
      <c r="S25" s="57"/>
      <c r="T25" s="57"/>
    </row>
    <row r="26" spans="1:20" ht="15.75" customHeight="1" thickBot="1" x14ac:dyDescent="0.3"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P26" s="26"/>
      <c r="Q26" s="12"/>
      <c r="R26" s="25"/>
      <c r="S26" s="25"/>
      <c r="T26" s="25"/>
    </row>
    <row r="27" spans="1:20" ht="15.75" customHeight="1" thickBot="1" x14ac:dyDescent="0.3">
      <c r="B27" s="394" t="s">
        <v>71</v>
      </c>
      <c r="C27" s="395"/>
      <c r="D27" s="396" t="s">
        <v>72</v>
      </c>
      <c r="E27" s="397"/>
      <c r="F27" s="397"/>
      <c r="G27" s="48"/>
      <c r="H27" s="48"/>
      <c r="I27" s="48"/>
      <c r="J27" s="48"/>
      <c r="K27" s="48"/>
      <c r="L27" s="49"/>
      <c r="M27" s="50"/>
      <c r="P27" s="26"/>
      <c r="Q27" s="12"/>
      <c r="R27" s="25"/>
      <c r="S27" s="25"/>
      <c r="T27" s="25"/>
    </row>
    <row r="28" spans="1:20" ht="15.75" customHeight="1" thickBot="1" x14ac:dyDescent="0.3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P28" s="26"/>
      <c r="Q28" s="12"/>
      <c r="R28" s="25"/>
      <c r="S28" s="25"/>
      <c r="T28" s="25"/>
    </row>
    <row r="29" spans="1:20" ht="15.75" customHeight="1" x14ac:dyDescent="0.25">
      <c r="B29" s="322" t="s">
        <v>38</v>
      </c>
      <c r="C29" s="37" t="s">
        <v>39</v>
      </c>
      <c r="D29" s="325">
        <f>SUM(F9:I17)</f>
        <v>22</v>
      </c>
      <c r="E29" s="286"/>
      <c r="F29" s="286"/>
      <c r="G29" s="286"/>
      <c r="H29" s="286"/>
      <c r="I29" s="286"/>
      <c r="J29" s="286"/>
      <c r="K29" s="286"/>
      <c r="L29" s="286"/>
      <c r="M29" s="326"/>
      <c r="P29" s="26"/>
      <c r="Q29" s="12"/>
      <c r="R29" s="25"/>
      <c r="S29" s="25"/>
      <c r="T29" s="25"/>
    </row>
    <row r="30" spans="1:20" ht="15.75" customHeight="1" x14ac:dyDescent="0.25">
      <c r="B30" s="323"/>
      <c r="C30" s="38" t="s">
        <v>40</v>
      </c>
      <c r="D30" s="327">
        <f>SUM(F18:I19)</f>
        <v>4</v>
      </c>
      <c r="E30" s="328"/>
      <c r="F30" s="328"/>
      <c r="G30" s="328"/>
      <c r="H30" s="328"/>
      <c r="I30" s="328"/>
      <c r="J30" s="328"/>
      <c r="K30" s="328"/>
      <c r="L30" s="328"/>
      <c r="M30" s="329"/>
      <c r="P30" s="26"/>
      <c r="Q30" s="12"/>
      <c r="R30" s="25"/>
      <c r="S30" s="25"/>
      <c r="T30" s="25"/>
    </row>
    <row r="31" spans="1:20" ht="15.75" customHeight="1" thickBot="1" x14ac:dyDescent="0.3">
      <c r="B31" s="324"/>
      <c r="C31" s="39" t="s">
        <v>41</v>
      </c>
      <c r="D31" s="330">
        <f>SUM(F23:I24)</f>
        <v>2</v>
      </c>
      <c r="E31" s="287"/>
      <c r="F31" s="287"/>
      <c r="G31" s="287"/>
      <c r="H31" s="287"/>
      <c r="I31" s="287"/>
      <c r="J31" s="287"/>
      <c r="K31" s="287"/>
      <c r="L31" s="287"/>
      <c r="M31" s="331"/>
      <c r="P31" s="26"/>
      <c r="Q31" s="12"/>
      <c r="R31" s="25"/>
      <c r="S31" s="25"/>
      <c r="T31" s="25"/>
    </row>
    <row r="32" spans="1:20" s="30" customFormat="1" ht="15.75" customHeight="1" x14ac:dyDescent="0.2">
      <c r="A32" s="27"/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P32" s="34"/>
      <c r="Q32" s="35"/>
      <c r="R32" s="36"/>
      <c r="S32" s="36"/>
      <c r="T32" s="36"/>
    </row>
    <row r="33" spans="2:20" ht="18" customHeight="1" x14ac:dyDescent="0.25">
      <c r="B33" s="4" t="s">
        <v>42</v>
      </c>
      <c r="C33" s="9"/>
      <c r="D33" s="1"/>
      <c r="E33" s="269"/>
      <c r="F33" s="269"/>
      <c r="G33" s="4"/>
      <c r="H33" s="1"/>
      <c r="I33" s="1"/>
      <c r="J33" s="285" t="s">
        <v>43</v>
      </c>
      <c r="K33" s="285"/>
      <c r="L33" s="285"/>
      <c r="M33" s="285"/>
      <c r="P33" s="13"/>
      <c r="Q33" s="12"/>
      <c r="R33" s="282"/>
      <c r="S33" s="282"/>
      <c r="T33" s="282"/>
    </row>
    <row r="34" spans="2:20" ht="54" customHeight="1" x14ac:dyDescent="0.25">
      <c r="B34" s="319" t="str">
        <f>Sem_I!B33</f>
        <v>Mihnea - Cosmin COSTOIU</v>
      </c>
      <c r="C34" s="319"/>
      <c r="D34" s="312"/>
      <c r="E34" s="312"/>
      <c r="F34" s="312"/>
      <c r="G34" s="312"/>
      <c r="H34" s="312"/>
      <c r="I34" s="312"/>
      <c r="J34" s="338" t="str">
        <f>Sem_I!J33</f>
        <v>Alina PETRESCU - NIȚĂ</v>
      </c>
      <c r="K34" s="338"/>
      <c r="L34" s="338"/>
      <c r="M34" s="338"/>
      <c r="P34" s="13"/>
      <c r="Q34" s="12"/>
      <c r="R34" s="13"/>
      <c r="S34" s="13"/>
      <c r="T34" s="13"/>
    </row>
    <row r="35" spans="2:20" ht="15" customHeight="1" x14ac:dyDescent="0.25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P35" s="11"/>
      <c r="Q35" s="12"/>
      <c r="R35" s="13"/>
      <c r="S35" s="13"/>
      <c r="T35" s="13"/>
    </row>
    <row r="36" spans="2:20" x14ac:dyDescent="0.25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P36" s="11"/>
      <c r="Q36" s="12"/>
      <c r="R36" s="13"/>
      <c r="S36" s="13"/>
      <c r="T36" s="13"/>
    </row>
    <row r="37" spans="2:20" x14ac:dyDescent="0.25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</row>
    <row r="38" spans="2:20" x14ac:dyDescent="0.25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</row>
    <row r="39" spans="2:20" x14ac:dyDescent="0.25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2:20" x14ac:dyDescent="0.25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</row>
    <row r="41" spans="2:20" x14ac:dyDescent="0.25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</row>
    <row r="42" spans="2:20" ht="15" customHeight="1" x14ac:dyDescent="0.25">
      <c r="B42" s="1"/>
      <c r="C42" s="1"/>
      <c r="H42" s="4"/>
      <c r="I42" s="4"/>
      <c r="J42" s="1"/>
      <c r="K42" s="1"/>
      <c r="L42" s="1"/>
    </row>
    <row r="43" spans="2:20" ht="15" customHeight="1" x14ac:dyDescent="0.25">
      <c r="B43" s="1"/>
      <c r="C43" s="1"/>
      <c r="H43" s="4"/>
      <c r="I43" s="4"/>
      <c r="J43" s="1"/>
      <c r="K43" s="1"/>
      <c r="L43" s="1"/>
    </row>
    <row r="44" spans="2:20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</row>
    <row r="45" spans="2:20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</row>
    <row r="56" spans="1:13" ht="15" customHeight="1" x14ac:dyDescent="0.25">
      <c r="A56" s="313" t="s">
        <v>46</v>
      </c>
      <c r="B56" s="313"/>
      <c r="C56" s="313"/>
      <c r="D56" s="313"/>
      <c r="E56" s="313"/>
      <c r="F56" s="313"/>
      <c r="G56" s="313"/>
      <c r="H56" s="313"/>
      <c r="I56" s="313"/>
      <c r="J56" s="313"/>
      <c r="K56" s="313"/>
      <c r="L56" s="313"/>
      <c r="M56" s="313"/>
    </row>
    <row r="57" spans="1:13" x14ac:dyDescent="0.25">
      <c r="A57" s="314" t="s">
        <v>47</v>
      </c>
      <c r="B57" s="314"/>
      <c r="C57" s="314"/>
      <c r="D57" s="314"/>
      <c r="E57" s="314"/>
      <c r="F57" s="314"/>
      <c r="G57" s="314"/>
      <c r="H57" s="314"/>
      <c r="I57" s="314"/>
      <c r="J57" s="314"/>
      <c r="K57" s="314"/>
      <c r="L57" s="314"/>
      <c r="M57" s="314"/>
    </row>
  </sheetData>
  <sheetProtection algorithmName="SHA-512" hashValue="t7gnfmUd0HnCSlOb/Dww5i/OS2XFcELgbdUuX9QZuSuHyrBnnId9JR28egIF74/Lu3Ljer4hRtLJms7wFp9IEA==" saltValue="Dp8DNaaOl9aB7onZNyBzwg==" spinCount="100000" sheet="1" formatCells="0" formatRows="0" insertRows="0" insertHyperlinks="0" deleteRows="0" sort="0" autoFilter="0" pivotTables="0"/>
  <protectedRanges>
    <protectedRange sqref="C3:G4 D2 L2:M2 D34 K9:XFD16 K1:L1 E9:J16 A9:C16 J18 A23:B25 A18:C19 E18:I19 L18:XFD19 K18 J34" name="Editabil"/>
    <protectedRange sqref="D9:D16" name="Editabil_3_4_3_3_1"/>
    <protectedRange sqref="D18:D19" name="Editabil_3_4_3_3_2"/>
    <protectedRange sqref="D23:D25" name="Editabil_3_4_3_3_3"/>
    <protectedRange sqref="B27:M27" name="Editabil_1"/>
  </protectedRanges>
  <mergeCells count="61">
    <mergeCell ref="L13:M13"/>
    <mergeCell ref="L14:M14"/>
    <mergeCell ref="D6:D7"/>
    <mergeCell ref="E6:E7"/>
    <mergeCell ref="C3:G3"/>
    <mergeCell ref="L3:M3"/>
    <mergeCell ref="D1:H1"/>
    <mergeCell ref="K1:L1"/>
    <mergeCell ref="B2:C2"/>
    <mergeCell ref="D2:H2"/>
    <mergeCell ref="L2:M2"/>
    <mergeCell ref="E18:E19"/>
    <mergeCell ref="F18:F19"/>
    <mergeCell ref="L16:M16"/>
    <mergeCell ref="C4:G4"/>
    <mergeCell ref="L4:M4"/>
    <mergeCell ref="F6:I6"/>
    <mergeCell ref="J6:K6"/>
    <mergeCell ref="L6:M7"/>
    <mergeCell ref="A8:M8"/>
    <mergeCell ref="L9:M9"/>
    <mergeCell ref="L10:M10"/>
    <mergeCell ref="L11:M11"/>
    <mergeCell ref="L15:M15"/>
    <mergeCell ref="A6:A7"/>
    <mergeCell ref="B6:B7"/>
    <mergeCell ref="C6:C7"/>
    <mergeCell ref="R33:T33"/>
    <mergeCell ref="A22:M22"/>
    <mergeCell ref="B29:B31"/>
    <mergeCell ref="D29:M29"/>
    <mergeCell ref="D30:M30"/>
    <mergeCell ref="D31:M31"/>
    <mergeCell ref="A56:M56"/>
    <mergeCell ref="A57:M57"/>
    <mergeCell ref="L23:M23"/>
    <mergeCell ref="L24:M24"/>
    <mergeCell ref="L25:M25"/>
    <mergeCell ref="E33:F33"/>
    <mergeCell ref="J33:M33"/>
    <mergeCell ref="B34:C34"/>
    <mergeCell ref="D34:I34"/>
    <mergeCell ref="J34:M34"/>
    <mergeCell ref="B27:C27"/>
    <mergeCell ref="D27:F27"/>
    <mergeCell ref="L12:M12"/>
    <mergeCell ref="J16:K16"/>
    <mergeCell ref="J25:K25"/>
    <mergeCell ref="J24:K24"/>
    <mergeCell ref="J18:J19"/>
    <mergeCell ref="K18:K19"/>
    <mergeCell ref="L18:M19"/>
    <mergeCell ref="A17:M17"/>
    <mergeCell ref="A20:C21"/>
    <mergeCell ref="E20:E21"/>
    <mergeCell ref="J20:J21"/>
    <mergeCell ref="K20:K21"/>
    <mergeCell ref="G18:G19"/>
    <mergeCell ref="H18:H19"/>
    <mergeCell ref="I18:I19"/>
    <mergeCell ref="D18:D19"/>
  </mergeCells>
  <conditionalFormatting sqref="D1:D8 D20:D22 D26 D28:D45">
    <cfRule type="cellIs" dxfId="43" priority="53" stopIfTrue="1" operator="equal">
      <formula>"DS"</formula>
    </cfRule>
    <cfRule type="cellIs" dxfId="42" priority="54" operator="equal">
      <formula>"DA"</formula>
    </cfRule>
    <cfRule type="cellIs" dxfId="41" priority="55" operator="equal">
      <formula>"DC"</formula>
    </cfRule>
  </conditionalFormatting>
  <conditionalFormatting sqref="D9:D12 D14:D16 D18 D23:D25">
    <cfRule type="cellIs" dxfId="40" priority="9" operator="equal">
      <formula>"C'"</formula>
    </cfRule>
    <cfRule type="cellIs" dxfId="39" priority="11" operator="equal">
      <formula>"C"</formula>
    </cfRule>
    <cfRule type="cellIs" dxfId="38" priority="12" operator="equal">
      <formula>"F"</formula>
    </cfRule>
  </conditionalFormatting>
  <conditionalFormatting sqref="D9:D12 D14:D16">
    <cfRule type="containsText" dxfId="37" priority="5" operator="containsText" text="S'">
      <formula>NOT(ISERROR(SEARCH("S'",D9)))</formula>
    </cfRule>
  </conditionalFormatting>
  <conditionalFormatting sqref="D9:D16">
    <cfRule type="cellIs" dxfId="36" priority="2" operator="equal">
      <formula>"S"</formula>
    </cfRule>
  </conditionalFormatting>
  <conditionalFormatting sqref="D13">
    <cfRule type="cellIs" dxfId="35" priority="1" operator="equal">
      <formula>"C'"</formula>
    </cfRule>
    <cfRule type="cellIs" dxfId="34" priority="3" operator="equal">
      <formula>"C"</formula>
    </cfRule>
    <cfRule type="cellIs" dxfId="33" priority="4" operator="equal">
      <formula>"F"</formula>
    </cfRule>
  </conditionalFormatting>
  <conditionalFormatting sqref="D18 D23:D25">
    <cfRule type="cellIs" dxfId="32" priority="10" operator="equal">
      <formula>"S"</formula>
    </cfRule>
  </conditionalFormatting>
  <conditionalFormatting sqref="D27">
    <cfRule type="cellIs" dxfId="31" priority="6" operator="equal">
      <formula>"DS"</formula>
    </cfRule>
    <cfRule type="cellIs" dxfId="30" priority="7" operator="equal">
      <formula>"DA"</formula>
    </cfRule>
    <cfRule type="cellIs" dxfId="29" priority="8" operator="equal">
      <formula>"DC"</formula>
    </cfRule>
  </conditionalFormatting>
  <printOptions horizontalCentered="1" verticalCentered="1"/>
  <pageMargins left="0.15748031496062992" right="0.23622047244094491" top="0.43307086614173229" bottom="0.19685039370078741" header="0.31496062992125984" footer="0.15748031496062992"/>
  <pageSetup paperSize="9" scale="83" fitToWidth="0" orientation="landscape" horizontalDpi="300" verticalDpi="300" r:id="rId1"/>
  <rowBreaks count="1" manualBreakCount="1">
    <brk id="35" max="12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53EE3E-092C-475B-B97D-41BD0A349332}">
  <dimension ref="A1:T54"/>
  <sheetViews>
    <sheetView topLeftCell="A6" zoomScaleNormal="100" zoomScaleSheetLayoutView="100" workbookViewId="0">
      <selection activeCell="E35" sqref="E35"/>
    </sheetView>
  </sheetViews>
  <sheetFormatPr defaultRowHeight="15" x14ac:dyDescent="0.25"/>
  <cols>
    <col min="1" max="1" width="4.7109375" style="6" customWidth="1"/>
    <col min="2" max="2" width="19.42578125" bestFit="1" customWidth="1"/>
    <col min="3" max="3" width="45.7109375" customWidth="1"/>
    <col min="4" max="4" width="10.42578125" customWidth="1"/>
    <col min="5" max="5" width="6" customWidth="1"/>
    <col min="6" max="6" width="7.5703125" customWidth="1"/>
    <col min="7" max="9" width="5.5703125" customWidth="1"/>
    <col min="10" max="10" width="11" customWidth="1"/>
    <col min="11" max="11" width="10.42578125" customWidth="1"/>
    <col min="12" max="12" width="3.7109375" style="6" customWidth="1"/>
    <col min="13" max="13" width="8.5703125" style="6" customWidth="1"/>
    <col min="20" max="20" width="10.140625" customWidth="1"/>
  </cols>
  <sheetData>
    <row r="1" spans="1:20" ht="67.5" customHeight="1" x14ac:dyDescent="0.3">
      <c r="B1" s="3"/>
      <c r="C1" s="4"/>
      <c r="D1" s="263" t="str">
        <f>Sem_I!D1</f>
        <v>Plan de învățământ licență</v>
      </c>
      <c r="E1" s="263"/>
      <c r="F1" s="263"/>
      <c r="G1" s="263"/>
      <c r="H1" s="263"/>
      <c r="I1" s="2"/>
      <c r="J1" s="5"/>
      <c r="K1" s="355"/>
      <c r="L1" s="355"/>
      <c r="P1" s="55"/>
      <c r="Q1" s="55"/>
      <c r="R1" s="55"/>
      <c r="S1" s="55"/>
      <c r="T1" s="55"/>
    </row>
    <row r="2" spans="1:20" ht="15" customHeight="1" x14ac:dyDescent="0.25">
      <c r="B2" s="261"/>
      <c r="C2" s="261"/>
      <c r="D2" s="269" t="str">
        <f>Sem_I!D2</f>
        <v>2025 - 2029</v>
      </c>
      <c r="E2" s="269"/>
      <c r="F2" s="269"/>
      <c r="G2" s="269"/>
      <c r="H2" s="269"/>
      <c r="J2" s="8"/>
      <c r="K2" s="8" t="s">
        <v>2</v>
      </c>
      <c r="L2" s="261" t="s">
        <v>73</v>
      </c>
      <c r="M2" s="261"/>
      <c r="R2" s="56"/>
      <c r="S2" s="56"/>
      <c r="T2" s="56"/>
    </row>
    <row r="3" spans="1:20" x14ac:dyDescent="0.25">
      <c r="B3" s="7" t="s">
        <v>4</v>
      </c>
      <c r="C3" s="261" t="str">
        <f>Sem_I!C3</f>
        <v>Științe inginerești aplicate</v>
      </c>
      <c r="D3" s="261"/>
      <c r="E3" s="261"/>
      <c r="F3" s="261"/>
      <c r="G3" s="261"/>
      <c r="J3" s="8"/>
      <c r="K3" s="8" t="s">
        <v>5</v>
      </c>
      <c r="L3" s="261" t="s">
        <v>74</v>
      </c>
      <c r="M3" s="261"/>
      <c r="R3" s="56"/>
      <c r="S3" s="56"/>
      <c r="T3" s="56"/>
    </row>
    <row r="4" spans="1:20" x14ac:dyDescent="0.25">
      <c r="B4" s="7" t="s">
        <v>7</v>
      </c>
      <c r="C4" s="261" t="str">
        <f>Sem_I!C4</f>
        <v>Matematică și informatică aplicată în inginerie</v>
      </c>
      <c r="D4" s="261"/>
      <c r="E4" s="261"/>
      <c r="F4" s="261"/>
      <c r="G4" s="261"/>
      <c r="J4" s="8"/>
      <c r="K4" s="8" t="s">
        <v>8</v>
      </c>
      <c r="L4" s="261" t="s">
        <v>6</v>
      </c>
      <c r="M4" s="261"/>
      <c r="R4" s="56"/>
      <c r="S4" s="56"/>
      <c r="T4" s="56"/>
    </row>
    <row r="5" spans="1:20" s="30" customFormat="1" ht="12" customHeight="1" thickBot="1" x14ac:dyDescent="0.25">
      <c r="A5" s="27"/>
      <c r="B5" s="28"/>
      <c r="C5" s="29"/>
      <c r="D5" s="29"/>
      <c r="E5" s="29"/>
      <c r="F5" s="29"/>
      <c r="G5" s="29"/>
      <c r="J5" s="31"/>
      <c r="K5" s="32"/>
      <c r="L5" s="29"/>
      <c r="M5" s="27"/>
      <c r="P5" s="56"/>
      <c r="Q5" s="56"/>
      <c r="R5" s="56"/>
      <c r="S5" s="56"/>
      <c r="T5" s="56"/>
    </row>
    <row r="6" spans="1:20" s="1" customFormat="1" ht="20.100000000000001" customHeight="1" x14ac:dyDescent="0.25">
      <c r="A6" s="278" t="s">
        <v>9</v>
      </c>
      <c r="B6" s="262" t="s">
        <v>10</v>
      </c>
      <c r="C6" s="262" t="s">
        <v>11</v>
      </c>
      <c r="D6" s="262" t="s">
        <v>12</v>
      </c>
      <c r="E6" s="276" t="s">
        <v>13</v>
      </c>
      <c r="F6" s="266" t="s">
        <v>14</v>
      </c>
      <c r="G6" s="267"/>
      <c r="H6" s="267"/>
      <c r="I6" s="267"/>
      <c r="J6" s="262" t="s">
        <v>15</v>
      </c>
      <c r="K6" s="262"/>
      <c r="L6" s="262" t="s">
        <v>16</v>
      </c>
      <c r="M6" s="283"/>
      <c r="P6" s="56"/>
      <c r="Q6" s="56"/>
      <c r="R6" s="56"/>
      <c r="S6" s="56"/>
      <c r="T6" s="56"/>
    </row>
    <row r="7" spans="1:20" ht="30.75" thickBot="1" x14ac:dyDescent="0.3">
      <c r="A7" s="279"/>
      <c r="B7" s="273"/>
      <c r="C7" s="273"/>
      <c r="D7" s="273"/>
      <c r="E7" s="277"/>
      <c r="F7" s="10" t="s">
        <v>17</v>
      </c>
      <c r="G7" s="10" t="s">
        <v>18</v>
      </c>
      <c r="H7" s="10" t="s">
        <v>19</v>
      </c>
      <c r="I7" s="10" t="s">
        <v>20</v>
      </c>
      <c r="J7" s="78" t="s">
        <v>21</v>
      </c>
      <c r="K7" s="78" t="s">
        <v>22</v>
      </c>
      <c r="L7" s="273"/>
      <c r="M7" s="284"/>
      <c r="P7" s="56"/>
      <c r="Q7" s="56"/>
      <c r="R7" s="56"/>
      <c r="S7" s="56"/>
      <c r="T7" s="56"/>
    </row>
    <row r="8" spans="1:20" ht="15.75" thickBot="1" x14ac:dyDescent="0.3">
      <c r="A8" s="359" t="s">
        <v>23</v>
      </c>
      <c r="B8" s="360"/>
      <c r="C8" s="360"/>
      <c r="D8" s="360"/>
      <c r="E8" s="360"/>
      <c r="F8" s="360"/>
      <c r="G8" s="360"/>
      <c r="H8" s="360"/>
      <c r="I8" s="360"/>
      <c r="J8" s="360"/>
      <c r="K8" s="360"/>
      <c r="L8" s="360"/>
      <c r="M8" s="361"/>
      <c r="P8" s="56"/>
      <c r="Q8" s="56"/>
      <c r="R8" s="56"/>
      <c r="S8" s="56"/>
      <c r="T8" s="56"/>
    </row>
    <row r="9" spans="1:20" ht="15" customHeight="1" x14ac:dyDescent="0.25">
      <c r="A9" s="107">
        <v>1</v>
      </c>
      <c r="B9" s="71"/>
      <c r="C9" s="228" t="s">
        <v>148</v>
      </c>
      <c r="D9" s="129" t="s">
        <v>18</v>
      </c>
      <c r="E9" s="231">
        <v>4</v>
      </c>
      <c r="F9" s="206">
        <v>2</v>
      </c>
      <c r="G9" s="207"/>
      <c r="H9" s="207">
        <v>2</v>
      </c>
      <c r="I9" s="196"/>
      <c r="J9" s="71">
        <f t="shared" ref="J9:J14" si="0">SUM(F9:I9)*14</f>
        <v>56</v>
      </c>
      <c r="K9" s="71">
        <f t="shared" ref="K9:K14" si="1">E9*25-J9</f>
        <v>44</v>
      </c>
      <c r="L9" s="388" t="s">
        <v>25</v>
      </c>
      <c r="M9" s="389"/>
      <c r="P9" s="56"/>
      <c r="Q9" s="56"/>
      <c r="R9" s="56"/>
      <c r="S9" s="56"/>
      <c r="T9" s="56"/>
    </row>
    <row r="10" spans="1:20" ht="29.25" customHeight="1" x14ac:dyDescent="0.25">
      <c r="A10" s="40">
        <v>2</v>
      </c>
      <c r="B10" s="20"/>
      <c r="C10" s="229" t="s">
        <v>149</v>
      </c>
      <c r="D10" s="98" t="s">
        <v>18</v>
      </c>
      <c r="E10" s="198">
        <v>4</v>
      </c>
      <c r="F10" s="199">
        <v>2</v>
      </c>
      <c r="G10" s="200"/>
      <c r="H10" s="200">
        <v>2</v>
      </c>
      <c r="I10" s="200"/>
      <c r="J10" s="20">
        <f t="shared" si="0"/>
        <v>56</v>
      </c>
      <c r="K10" s="20">
        <f t="shared" si="1"/>
        <v>44</v>
      </c>
      <c r="L10" s="340" t="s">
        <v>26</v>
      </c>
      <c r="M10" s="341"/>
      <c r="P10" s="56"/>
      <c r="Q10" s="56"/>
      <c r="R10" s="56"/>
      <c r="S10" s="56"/>
      <c r="T10" s="56"/>
    </row>
    <row r="11" spans="1:20" ht="30" customHeight="1" x14ac:dyDescent="0.25">
      <c r="A11" s="40">
        <v>3</v>
      </c>
      <c r="B11" s="20"/>
      <c r="C11" s="229" t="s">
        <v>150</v>
      </c>
      <c r="D11" s="21" t="s">
        <v>17</v>
      </c>
      <c r="E11" s="198">
        <v>3</v>
      </c>
      <c r="F11" s="199">
        <v>2</v>
      </c>
      <c r="G11" s="200">
        <v>1</v>
      </c>
      <c r="H11" s="200"/>
      <c r="I11" s="200"/>
      <c r="J11" s="20">
        <f t="shared" si="0"/>
        <v>42</v>
      </c>
      <c r="K11" s="20">
        <f t="shared" si="1"/>
        <v>33</v>
      </c>
      <c r="L11" s="340" t="s">
        <v>26</v>
      </c>
      <c r="M11" s="341"/>
      <c r="P11" s="56"/>
      <c r="Q11" s="56"/>
      <c r="R11" s="56"/>
      <c r="S11" s="56"/>
      <c r="T11" s="56"/>
    </row>
    <row r="12" spans="1:20" ht="15" customHeight="1" x14ac:dyDescent="0.25">
      <c r="A12" s="40">
        <v>4</v>
      </c>
      <c r="B12" s="20"/>
      <c r="C12" s="230" t="s">
        <v>127</v>
      </c>
      <c r="D12" s="21" t="s">
        <v>18</v>
      </c>
      <c r="E12" s="198">
        <v>5</v>
      </c>
      <c r="F12" s="199">
        <v>2</v>
      </c>
      <c r="G12" s="200"/>
      <c r="H12" s="200">
        <v>1</v>
      </c>
      <c r="I12" s="200"/>
      <c r="J12" s="20">
        <f t="shared" si="0"/>
        <v>42</v>
      </c>
      <c r="K12" s="20">
        <f t="shared" si="1"/>
        <v>83</v>
      </c>
      <c r="L12" s="340" t="s">
        <v>25</v>
      </c>
      <c r="M12" s="341"/>
      <c r="P12" s="56"/>
      <c r="Q12" s="56"/>
      <c r="R12" s="56"/>
      <c r="S12" s="56"/>
      <c r="T12" s="56"/>
    </row>
    <row r="13" spans="1:20" x14ac:dyDescent="0.25">
      <c r="A13" s="40">
        <v>5</v>
      </c>
      <c r="B13" s="20"/>
      <c r="C13" s="229" t="s">
        <v>151</v>
      </c>
      <c r="D13" s="21" t="s">
        <v>18</v>
      </c>
      <c r="E13" s="198">
        <v>4</v>
      </c>
      <c r="F13" s="199">
        <v>2</v>
      </c>
      <c r="G13" s="200"/>
      <c r="H13" s="200">
        <v>2</v>
      </c>
      <c r="I13" s="200"/>
      <c r="J13" s="20">
        <f t="shared" si="0"/>
        <v>56</v>
      </c>
      <c r="K13" s="20">
        <f t="shared" si="1"/>
        <v>44</v>
      </c>
      <c r="L13" s="340" t="s">
        <v>25</v>
      </c>
      <c r="M13" s="341"/>
      <c r="P13" s="56"/>
      <c r="Q13" s="56"/>
      <c r="R13" s="56"/>
      <c r="S13" s="56"/>
      <c r="T13" s="56"/>
    </row>
    <row r="14" spans="1:20" ht="15" customHeight="1" thickBot="1" x14ac:dyDescent="0.3">
      <c r="A14" s="75">
        <v>6</v>
      </c>
      <c r="B14" s="73"/>
      <c r="C14" s="229" t="s">
        <v>152</v>
      </c>
      <c r="D14" s="102" t="s">
        <v>18</v>
      </c>
      <c r="E14" s="232">
        <v>4</v>
      </c>
      <c r="F14" s="204">
        <v>2</v>
      </c>
      <c r="G14" s="205"/>
      <c r="H14" s="205">
        <v>1</v>
      </c>
      <c r="I14" s="205"/>
      <c r="J14" s="73">
        <f t="shared" si="0"/>
        <v>42</v>
      </c>
      <c r="K14" s="73">
        <f t="shared" si="1"/>
        <v>58</v>
      </c>
      <c r="L14" s="344" t="s">
        <v>25</v>
      </c>
      <c r="M14" s="345"/>
      <c r="P14" s="13"/>
      <c r="Q14" s="13"/>
      <c r="R14" s="13"/>
      <c r="S14" s="13"/>
      <c r="T14" s="13"/>
    </row>
    <row r="15" spans="1:20" ht="15.75" customHeight="1" thickBot="1" x14ac:dyDescent="0.3">
      <c r="A15" s="288" t="s">
        <v>27</v>
      </c>
      <c r="B15" s="289"/>
      <c r="C15" s="289"/>
      <c r="D15" s="289"/>
      <c r="E15" s="289"/>
      <c r="F15" s="289"/>
      <c r="G15" s="289"/>
      <c r="H15" s="289"/>
      <c r="I15" s="289"/>
      <c r="J15" s="289"/>
      <c r="K15" s="289"/>
      <c r="L15" s="289"/>
      <c r="M15" s="291"/>
      <c r="O15" s="56"/>
      <c r="P15" s="56"/>
      <c r="Q15" s="56"/>
      <c r="R15" s="56"/>
      <c r="S15" s="56"/>
    </row>
    <row r="16" spans="1:20" ht="15.75" customHeight="1" x14ac:dyDescent="0.25">
      <c r="A16" s="42">
        <v>7</v>
      </c>
      <c r="B16" s="43"/>
      <c r="C16" s="164" t="s">
        <v>153</v>
      </c>
      <c r="D16" s="304" t="s">
        <v>18</v>
      </c>
      <c r="E16" s="296">
        <v>3</v>
      </c>
      <c r="F16" s="410">
        <v>2</v>
      </c>
      <c r="G16" s="405"/>
      <c r="H16" s="405"/>
      <c r="I16" s="405">
        <v>1</v>
      </c>
      <c r="J16" s="298">
        <f>SUM(F16:I17)*14</f>
        <v>42</v>
      </c>
      <c r="K16" s="298">
        <f>25*E16-J16</f>
        <v>33</v>
      </c>
      <c r="L16" s="300" t="s">
        <v>26</v>
      </c>
      <c r="M16" s="301"/>
      <c r="P16" s="56"/>
      <c r="Q16" s="56"/>
      <c r="R16" s="56"/>
      <c r="S16" s="56"/>
      <c r="T16" s="56"/>
    </row>
    <row r="17" spans="1:20" ht="15.75" thickBot="1" x14ac:dyDescent="0.3">
      <c r="A17" s="41">
        <v>8</v>
      </c>
      <c r="B17" s="44"/>
      <c r="C17" s="235" t="s">
        <v>154</v>
      </c>
      <c r="D17" s="305"/>
      <c r="E17" s="297"/>
      <c r="F17" s="411"/>
      <c r="G17" s="406"/>
      <c r="H17" s="406"/>
      <c r="I17" s="406"/>
      <c r="J17" s="299"/>
      <c r="K17" s="299"/>
      <c r="L17" s="302"/>
      <c r="M17" s="303"/>
      <c r="P17" s="56"/>
      <c r="Q17" s="56"/>
      <c r="R17" s="56"/>
      <c r="S17" s="56"/>
      <c r="T17" s="56"/>
    </row>
    <row r="18" spans="1:20" x14ac:dyDescent="0.25">
      <c r="A18" s="101">
        <v>9</v>
      </c>
      <c r="B18" s="84"/>
      <c r="C18" s="234" t="s">
        <v>155</v>
      </c>
      <c r="D18" s="409" t="s">
        <v>18</v>
      </c>
      <c r="E18" s="296">
        <v>3</v>
      </c>
      <c r="F18" s="401">
        <v>2</v>
      </c>
      <c r="G18" s="403">
        <v>1</v>
      </c>
      <c r="H18" s="403"/>
      <c r="I18" s="403"/>
      <c r="J18" s="298">
        <f>SUM(F18:I19)*14</f>
        <v>42</v>
      </c>
      <c r="K18" s="298">
        <f>25*E18-J18</f>
        <v>33</v>
      </c>
      <c r="L18" s="300" t="s">
        <v>25</v>
      </c>
      <c r="M18" s="301"/>
      <c r="P18" s="56"/>
      <c r="Q18" s="56"/>
      <c r="R18" s="56"/>
      <c r="S18" s="56"/>
      <c r="T18" s="56"/>
    </row>
    <row r="19" spans="1:20" ht="15.75" thickBot="1" x14ac:dyDescent="0.3">
      <c r="A19" s="41">
        <v>10</v>
      </c>
      <c r="B19" s="44"/>
      <c r="C19" s="233" t="s">
        <v>156</v>
      </c>
      <c r="D19" s="305"/>
      <c r="E19" s="297"/>
      <c r="F19" s="402"/>
      <c r="G19" s="404"/>
      <c r="H19" s="404"/>
      <c r="I19" s="404"/>
      <c r="J19" s="299"/>
      <c r="K19" s="299"/>
      <c r="L19" s="302"/>
      <c r="M19" s="303"/>
      <c r="P19" s="56"/>
      <c r="Q19" s="56"/>
      <c r="R19" s="56"/>
      <c r="S19" s="56"/>
      <c r="T19" s="56"/>
    </row>
    <row r="20" spans="1:20" x14ac:dyDescent="0.25">
      <c r="A20" s="315" t="s">
        <v>28</v>
      </c>
      <c r="B20" s="316"/>
      <c r="C20" s="316"/>
      <c r="D20" s="14" t="s">
        <v>29</v>
      </c>
      <c r="E20" s="336">
        <f t="shared" ref="E20:J20" si="2">SUM(E9:E19)</f>
        <v>30</v>
      </c>
      <c r="F20" s="62">
        <f t="shared" si="2"/>
        <v>16</v>
      </c>
      <c r="G20" s="63">
        <f t="shared" si="2"/>
        <v>2</v>
      </c>
      <c r="H20" s="63">
        <f t="shared" si="2"/>
        <v>8</v>
      </c>
      <c r="I20" s="63">
        <f t="shared" si="2"/>
        <v>1</v>
      </c>
      <c r="J20" s="286">
        <f t="shared" si="2"/>
        <v>378</v>
      </c>
      <c r="K20" s="286">
        <f>SUM(K9:K19)</f>
        <v>372</v>
      </c>
      <c r="L20" s="63" t="s">
        <v>30</v>
      </c>
      <c r="M20" s="66" t="s">
        <v>31</v>
      </c>
      <c r="P20" s="56"/>
      <c r="Q20" s="56"/>
      <c r="R20" s="56"/>
      <c r="S20" s="56"/>
      <c r="T20" s="56"/>
    </row>
    <row r="21" spans="1:20" ht="15.75" thickBot="1" x14ac:dyDescent="0.3">
      <c r="A21" s="317"/>
      <c r="B21" s="318"/>
      <c r="C21" s="318"/>
      <c r="D21" s="15" t="s">
        <v>32</v>
      </c>
      <c r="E21" s="337"/>
      <c r="F21" s="64">
        <f>COUNT(F9:F19)</f>
        <v>8</v>
      </c>
      <c r="G21" s="16">
        <f>COUNT(G9:G19)</f>
        <v>2</v>
      </c>
      <c r="H21" s="16">
        <f>COUNT(H9:H19)</f>
        <v>5</v>
      </c>
      <c r="I21" s="16">
        <f>COUNT(I9:I19)</f>
        <v>1</v>
      </c>
      <c r="J21" s="287"/>
      <c r="K21" s="287"/>
      <c r="L21" s="17">
        <f>COUNTIF(L9:M19,"=E")</f>
        <v>5</v>
      </c>
      <c r="M21" s="18">
        <f>COUNTIF(L9:M19,"=V")+COUNTIF(L9:M19,"=C")</f>
        <v>3</v>
      </c>
      <c r="P21" s="56"/>
      <c r="Q21" s="56"/>
      <c r="R21" s="56"/>
      <c r="S21" s="56"/>
      <c r="T21" s="56"/>
    </row>
    <row r="22" spans="1:20" ht="15" customHeight="1" thickBot="1" x14ac:dyDescent="0.3">
      <c r="A22" s="332" t="s">
        <v>33</v>
      </c>
      <c r="B22" s="333"/>
      <c r="C22" s="333"/>
      <c r="D22" s="333"/>
      <c r="E22" s="333"/>
      <c r="F22" s="333"/>
      <c r="G22" s="333"/>
      <c r="H22" s="333"/>
      <c r="I22" s="333"/>
      <c r="J22" s="333"/>
      <c r="K22" s="333"/>
      <c r="L22" s="333"/>
      <c r="M22" s="335"/>
      <c r="P22" s="56"/>
      <c r="Q22" s="12"/>
      <c r="R22" s="56"/>
      <c r="S22" s="56"/>
      <c r="T22" s="56"/>
    </row>
    <row r="23" spans="1:20" s="114" customFormat="1" ht="15.75" customHeight="1" x14ac:dyDescent="0.25">
      <c r="A23" s="193">
        <v>11</v>
      </c>
      <c r="B23" s="124"/>
      <c r="C23" s="203" t="s">
        <v>157</v>
      </c>
      <c r="D23" s="110" t="s">
        <v>17</v>
      </c>
      <c r="E23" s="195">
        <v>3</v>
      </c>
      <c r="F23" s="159">
        <v>2</v>
      </c>
      <c r="G23" s="124">
        <v>1</v>
      </c>
      <c r="H23" s="124"/>
      <c r="I23" s="124"/>
      <c r="J23" s="124">
        <f>SUM(F23:I23)*14</f>
        <v>42</v>
      </c>
      <c r="K23" s="124">
        <f>E23*25-J23</f>
        <v>33</v>
      </c>
      <c r="L23" s="407" t="s">
        <v>26</v>
      </c>
      <c r="M23" s="408"/>
      <c r="P23" s="115"/>
      <c r="Q23" s="122"/>
      <c r="R23" s="123"/>
      <c r="S23" s="123"/>
      <c r="T23" s="123"/>
    </row>
    <row r="24" spans="1:20" ht="15.75" customHeight="1" thickBot="1" x14ac:dyDescent="0.3">
      <c r="A24" s="47">
        <v>12</v>
      </c>
      <c r="B24" s="17"/>
      <c r="C24" s="52" t="s">
        <v>75</v>
      </c>
      <c r="D24" s="102" t="s">
        <v>36</v>
      </c>
      <c r="E24" s="88">
        <v>3</v>
      </c>
      <c r="F24" s="96"/>
      <c r="G24" s="44"/>
      <c r="H24" s="44"/>
      <c r="I24" s="17">
        <v>4</v>
      </c>
      <c r="J24" s="294" t="s">
        <v>37</v>
      </c>
      <c r="K24" s="339"/>
      <c r="L24" s="294" t="s">
        <v>26</v>
      </c>
      <c r="M24" s="295"/>
      <c r="P24" s="56"/>
      <c r="Q24" s="12"/>
      <c r="R24" s="57"/>
      <c r="S24" s="57"/>
      <c r="T24" s="57"/>
    </row>
    <row r="25" spans="1:20" ht="15.75" customHeight="1" thickBot="1" x14ac:dyDescent="0.3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P25" s="26"/>
      <c r="Q25" s="12"/>
      <c r="R25" s="25"/>
      <c r="S25" s="25"/>
      <c r="T25" s="25"/>
    </row>
    <row r="26" spans="1:20" ht="15.75" customHeight="1" x14ac:dyDescent="0.25">
      <c r="B26" s="322" t="s">
        <v>38</v>
      </c>
      <c r="C26" s="37" t="s">
        <v>39</v>
      </c>
      <c r="D26" s="325">
        <f>SUM(F9:I15)</f>
        <v>21</v>
      </c>
      <c r="E26" s="286"/>
      <c r="F26" s="286"/>
      <c r="G26" s="286"/>
      <c r="H26" s="286"/>
      <c r="I26" s="286"/>
      <c r="J26" s="286"/>
      <c r="K26" s="286"/>
      <c r="L26" s="286"/>
      <c r="M26" s="326"/>
      <c r="P26" s="26"/>
      <c r="Q26" s="12"/>
      <c r="R26" s="25"/>
      <c r="S26" s="25"/>
      <c r="T26" s="25"/>
    </row>
    <row r="27" spans="1:20" ht="15.75" customHeight="1" x14ac:dyDescent="0.25">
      <c r="B27" s="323"/>
      <c r="C27" s="38" t="s">
        <v>40</v>
      </c>
      <c r="D27" s="327">
        <f>SUM(F16:I19)</f>
        <v>6</v>
      </c>
      <c r="E27" s="328"/>
      <c r="F27" s="328"/>
      <c r="G27" s="328"/>
      <c r="H27" s="328"/>
      <c r="I27" s="328"/>
      <c r="J27" s="328"/>
      <c r="K27" s="328"/>
      <c r="L27" s="328"/>
      <c r="M27" s="329"/>
      <c r="P27" s="26"/>
      <c r="Q27" s="12"/>
      <c r="R27" s="25"/>
      <c r="S27" s="25"/>
      <c r="T27" s="25"/>
    </row>
    <row r="28" spans="1:20" ht="15.75" customHeight="1" thickBot="1" x14ac:dyDescent="0.3">
      <c r="B28" s="324"/>
      <c r="C28" s="39" t="s">
        <v>41</v>
      </c>
      <c r="D28" s="330">
        <f>SUM(F23:I23)</f>
        <v>3</v>
      </c>
      <c r="E28" s="287"/>
      <c r="F28" s="287"/>
      <c r="G28" s="287"/>
      <c r="H28" s="287"/>
      <c r="I28" s="287"/>
      <c r="J28" s="287"/>
      <c r="K28" s="287"/>
      <c r="L28" s="287"/>
      <c r="M28" s="331"/>
      <c r="P28" s="26"/>
      <c r="Q28" s="12"/>
      <c r="R28" s="25"/>
      <c r="S28" s="25"/>
      <c r="T28" s="25"/>
    </row>
    <row r="29" spans="1:20" s="30" customFormat="1" ht="15.75" customHeight="1" x14ac:dyDescent="0.2">
      <c r="A29" s="27"/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P29" s="34"/>
      <c r="Q29" s="35"/>
      <c r="R29" s="36"/>
      <c r="S29" s="36"/>
      <c r="T29" s="36"/>
    </row>
    <row r="30" spans="1:20" ht="18" customHeight="1" x14ac:dyDescent="0.25">
      <c r="B30" s="4" t="s">
        <v>42</v>
      </c>
      <c r="C30" s="9"/>
      <c r="D30" s="1"/>
      <c r="E30" s="269"/>
      <c r="F30" s="269"/>
      <c r="G30" s="4"/>
      <c r="H30" s="1"/>
      <c r="I30" s="1"/>
      <c r="J30" s="285" t="s">
        <v>43</v>
      </c>
      <c r="K30" s="285"/>
      <c r="L30" s="285"/>
      <c r="M30" s="285"/>
      <c r="P30" s="13"/>
      <c r="Q30" s="12"/>
      <c r="R30" s="282"/>
      <c r="S30" s="282"/>
      <c r="T30" s="282"/>
    </row>
    <row r="31" spans="1:20" ht="54" customHeight="1" x14ac:dyDescent="0.25">
      <c r="B31" s="319" t="str">
        <f>Sem_I!B33</f>
        <v>Mihnea - Cosmin COSTOIU</v>
      </c>
      <c r="C31" s="319"/>
      <c r="D31" s="312"/>
      <c r="E31" s="312"/>
      <c r="F31" s="312"/>
      <c r="G31" s="312"/>
      <c r="H31" s="312"/>
      <c r="I31" s="312"/>
      <c r="J31" s="338" t="str">
        <f>Sem_I!J33</f>
        <v>Alina PETRESCU - NIȚĂ</v>
      </c>
      <c r="K31" s="338"/>
      <c r="L31" s="338"/>
      <c r="M31" s="338"/>
      <c r="P31" s="13"/>
      <c r="Q31" s="12"/>
      <c r="R31" s="13"/>
      <c r="S31" s="13"/>
      <c r="T31" s="13"/>
    </row>
    <row r="32" spans="1:20" ht="15" customHeight="1" x14ac:dyDescent="0.25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P32" s="11"/>
      <c r="Q32" s="12"/>
      <c r="R32" s="13"/>
      <c r="S32" s="13"/>
      <c r="T32" s="13"/>
    </row>
    <row r="33" spans="2:20" x14ac:dyDescent="0.25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P33" s="11"/>
      <c r="Q33" s="12"/>
      <c r="R33" s="13"/>
      <c r="S33" s="13"/>
      <c r="T33" s="13"/>
    </row>
    <row r="34" spans="2:20" x14ac:dyDescent="0.25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</row>
    <row r="35" spans="2:20" x14ac:dyDescent="0.25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</row>
    <row r="36" spans="2:20" x14ac:dyDescent="0.25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</row>
    <row r="37" spans="2:20" x14ac:dyDescent="0.25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</row>
    <row r="38" spans="2:20" x14ac:dyDescent="0.25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</row>
    <row r="39" spans="2:20" ht="15" customHeight="1" x14ac:dyDescent="0.25">
      <c r="B39" s="1"/>
      <c r="C39" s="1"/>
      <c r="H39" s="4"/>
      <c r="I39" s="4"/>
      <c r="J39" s="1"/>
      <c r="K39" s="1"/>
      <c r="L39" s="1"/>
    </row>
    <row r="40" spans="2:20" ht="15" customHeight="1" x14ac:dyDescent="0.25">
      <c r="B40" s="1"/>
      <c r="C40" s="1"/>
      <c r="H40" s="4"/>
      <c r="I40" s="4"/>
      <c r="J40" s="1"/>
      <c r="K40" s="1"/>
      <c r="L40" s="1"/>
    </row>
    <row r="41" spans="2:20" x14ac:dyDescent="0.25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</row>
    <row r="42" spans="2:20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</row>
    <row r="53" spans="1:13" ht="15" customHeight="1" x14ac:dyDescent="0.25">
      <c r="A53" s="313" t="s">
        <v>46</v>
      </c>
      <c r="B53" s="313"/>
      <c r="C53" s="313"/>
      <c r="D53" s="313"/>
      <c r="E53" s="313"/>
      <c r="F53" s="313"/>
      <c r="G53" s="313"/>
      <c r="H53" s="313"/>
      <c r="I53" s="313"/>
      <c r="J53" s="313"/>
      <c r="K53" s="313"/>
      <c r="L53" s="313"/>
      <c r="M53" s="313"/>
    </row>
    <row r="54" spans="1:13" x14ac:dyDescent="0.25">
      <c r="A54" s="314" t="s">
        <v>47</v>
      </c>
      <c r="B54" s="314"/>
      <c r="C54" s="314"/>
      <c r="D54" s="314"/>
      <c r="E54" s="314"/>
      <c r="F54" s="314"/>
      <c r="G54" s="314"/>
      <c r="H54" s="314"/>
      <c r="I54" s="314"/>
      <c r="J54" s="314"/>
      <c r="K54" s="314"/>
      <c r="L54" s="314"/>
      <c r="M54" s="314"/>
    </row>
  </sheetData>
  <sheetProtection formatCells="0" formatRows="0" insertRows="0" insertHyperlinks="0" deleteRows="0" sort="0" autoFilter="0" pivotTables="0"/>
  <protectedRanges>
    <protectedRange sqref="C3:G4 D2 L2:M2 A23:B24 D31 A9:B14 K1:L1 J16:XFD16 A16:B19 E16:I19 L17:XFD19 J17:K18 J31 I9:K14 N9:XFD14" name="Editabil"/>
    <protectedRange sqref="D9:D10 D14" name="Editabil_3_4_3_3_2_1"/>
    <protectedRange sqref="D16:D19" name="Editabil_3_4_3_3_2_2"/>
    <protectedRange sqref="D23:D24" name="Editabil_3_4_3_3_2_3"/>
    <protectedRange sqref="C9:C14" name="Editabil_1"/>
    <protectedRange sqref="D11" name="Editabil_2"/>
    <protectedRange sqref="D12:D13" name="Editabil_3"/>
    <protectedRange sqref="E9:H14" name="Editabil_4"/>
    <protectedRange sqref="L9:M14" name="Editabil_5"/>
    <protectedRange sqref="C16:C19" name="Editabil_6"/>
  </protectedRanges>
  <mergeCells count="63">
    <mergeCell ref="C3:G3"/>
    <mergeCell ref="L3:M3"/>
    <mergeCell ref="D1:H1"/>
    <mergeCell ref="K1:L1"/>
    <mergeCell ref="B2:C2"/>
    <mergeCell ref="D2:H2"/>
    <mergeCell ref="L2:M2"/>
    <mergeCell ref="A8:M8"/>
    <mergeCell ref="L9:M9"/>
    <mergeCell ref="L10:M10"/>
    <mergeCell ref="L11:M11"/>
    <mergeCell ref="L13:M13"/>
    <mergeCell ref="L12:M12"/>
    <mergeCell ref="C4:G4"/>
    <mergeCell ref="L4:M4"/>
    <mergeCell ref="A6:A7"/>
    <mergeCell ref="B6:B7"/>
    <mergeCell ref="C6:C7"/>
    <mergeCell ref="D6:D7"/>
    <mergeCell ref="E6:E7"/>
    <mergeCell ref="F6:I6"/>
    <mergeCell ref="J6:K6"/>
    <mergeCell ref="L6:M7"/>
    <mergeCell ref="R30:T30"/>
    <mergeCell ref="A15:M15"/>
    <mergeCell ref="B26:B28"/>
    <mergeCell ref="D26:M26"/>
    <mergeCell ref="D27:M27"/>
    <mergeCell ref="D28:M28"/>
    <mergeCell ref="A20:C21"/>
    <mergeCell ref="E20:E21"/>
    <mergeCell ref="J20:J21"/>
    <mergeCell ref="K20:K21"/>
    <mergeCell ref="D16:D17"/>
    <mergeCell ref="E16:E17"/>
    <mergeCell ref="F16:F17"/>
    <mergeCell ref="G16:G17"/>
    <mergeCell ref="H16:H17"/>
    <mergeCell ref="J16:J17"/>
    <mergeCell ref="A53:M53"/>
    <mergeCell ref="A54:M54"/>
    <mergeCell ref="L23:M23"/>
    <mergeCell ref="L24:M24"/>
    <mergeCell ref="D18:D19"/>
    <mergeCell ref="K18:K19"/>
    <mergeCell ref="L18:M19"/>
    <mergeCell ref="E30:F30"/>
    <mergeCell ref="J30:M30"/>
    <mergeCell ref="B31:C31"/>
    <mergeCell ref="D31:I31"/>
    <mergeCell ref="J31:M31"/>
    <mergeCell ref="A22:M22"/>
    <mergeCell ref="J24:K24"/>
    <mergeCell ref="L14:M14"/>
    <mergeCell ref="K16:K17"/>
    <mergeCell ref="L16:M17"/>
    <mergeCell ref="E18:E19"/>
    <mergeCell ref="F18:F19"/>
    <mergeCell ref="G18:G19"/>
    <mergeCell ref="H18:H19"/>
    <mergeCell ref="I18:I19"/>
    <mergeCell ref="J18:J19"/>
    <mergeCell ref="I16:I17"/>
  </mergeCells>
  <conditionalFormatting sqref="D1:D8 D20:D22 D25:D42">
    <cfRule type="cellIs" dxfId="28" priority="59" stopIfTrue="1" operator="equal">
      <formula>"DS"</formula>
    </cfRule>
    <cfRule type="cellIs" dxfId="27" priority="60" operator="equal">
      <formula>"DA"</formula>
    </cfRule>
    <cfRule type="cellIs" dxfId="26" priority="61" operator="equal">
      <formula>"DC"</formula>
    </cfRule>
  </conditionalFormatting>
  <conditionalFormatting sqref="D9:D10 D12 D14 D16 D18 D23:D24">
    <cfRule type="cellIs" dxfId="25" priority="15" operator="equal">
      <formula>"C'"</formula>
    </cfRule>
  </conditionalFormatting>
  <conditionalFormatting sqref="D9:D14">
    <cfRule type="cellIs" dxfId="24" priority="1" operator="equal">
      <formula>"S"</formula>
    </cfRule>
    <cfRule type="cellIs" dxfId="23" priority="3" operator="equal">
      <formula>"C"</formula>
    </cfRule>
    <cfRule type="cellIs" dxfId="22" priority="4" operator="equal">
      <formula>"F"</formula>
    </cfRule>
  </conditionalFormatting>
  <conditionalFormatting sqref="D11:D13">
    <cfRule type="cellIs" dxfId="21" priority="2" operator="equal">
      <formula>"D"</formula>
    </cfRule>
  </conditionalFormatting>
  <conditionalFormatting sqref="D12:D13">
    <cfRule type="cellIs" dxfId="20" priority="5" operator="equal">
      <formula>"DI"</formula>
    </cfRule>
    <cfRule type="cellIs" dxfId="19" priority="6" operator="equal">
      <formula>"DM"</formula>
    </cfRule>
    <cfRule type="cellIs" dxfId="18" priority="7" operator="equal">
      <formula>"DJ"</formula>
    </cfRule>
    <cfRule type="cellIs" dxfId="17" priority="8" operator="equal">
      <formula>"SI"</formula>
    </cfRule>
    <cfRule type="cellIs" dxfId="16" priority="9" operator="equal">
      <formula>"SM"</formula>
    </cfRule>
    <cfRule type="cellIs" dxfId="15" priority="10" operator="equal">
      <formula>"SJ"</formula>
    </cfRule>
  </conditionalFormatting>
  <conditionalFormatting sqref="D16 D18 D23:D24">
    <cfRule type="cellIs" dxfId="14" priority="16" operator="equal">
      <formula>"S"</formula>
    </cfRule>
    <cfRule type="cellIs" dxfId="13" priority="17" operator="equal">
      <formula>"C"</formula>
    </cfRule>
    <cfRule type="cellIs" dxfId="12" priority="18" operator="equal">
      <formula>"F"</formula>
    </cfRule>
  </conditionalFormatting>
  <printOptions horizontalCentered="1" verticalCentered="1"/>
  <pageMargins left="0.15748031496062992" right="0.23622047244094491" top="0.43307086614173229" bottom="0.19685039370078741" header="0.31496062992125984" footer="0.15748031496062992"/>
  <pageSetup paperSize="9" scale="89" fitToWidth="0" orientation="landscape" horizontalDpi="300" verticalDpi="300" r:id="rId1"/>
  <rowBreaks count="1" manualBreakCount="1">
    <brk id="34" max="12" man="1"/>
  </rowBreaks>
  <ignoredErrors>
    <ignoredError sqref="J9:J14" formulaRange="1"/>
    <ignoredError sqref="J23:K23" formulaRange="1" unlockedFormula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E38BD1-F988-469E-86AE-9E177A4E3B18}">
  <dimension ref="A1:T55"/>
  <sheetViews>
    <sheetView zoomScaleNormal="100" zoomScaleSheetLayoutView="85" workbookViewId="0">
      <selection activeCell="D12" sqref="D12"/>
    </sheetView>
  </sheetViews>
  <sheetFormatPr defaultRowHeight="15" x14ac:dyDescent="0.25"/>
  <cols>
    <col min="1" max="1" width="4.7109375" style="24" customWidth="1"/>
    <col min="2" max="2" width="19.42578125" bestFit="1" customWidth="1"/>
    <col min="3" max="3" width="45.7109375" customWidth="1"/>
    <col min="4" max="4" width="10.42578125" customWidth="1"/>
    <col min="5" max="5" width="6" customWidth="1"/>
    <col min="6" max="6" width="7.5703125" customWidth="1"/>
    <col min="7" max="9" width="5.5703125" customWidth="1"/>
    <col min="10" max="10" width="12.42578125" customWidth="1"/>
    <col min="11" max="11" width="10.140625" customWidth="1"/>
    <col min="12" max="12" width="3.7109375" style="6" customWidth="1"/>
    <col min="13" max="13" width="10.28515625" style="6" customWidth="1"/>
  </cols>
  <sheetData>
    <row r="1" spans="1:20" ht="69.75" customHeight="1" x14ac:dyDescent="0.3">
      <c r="B1" s="3"/>
      <c r="C1" s="4"/>
      <c r="D1" s="263" t="str">
        <f>Sem_I!D1</f>
        <v>Plan de învățământ licență</v>
      </c>
      <c r="E1" s="263"/>
      <c r="F1" s="263"/>
      <c r="G1" s="263"/>
      <c r="H1" s="263"/>
      <c r="I1" s="2"/>
      <c r="J1" s="2"/>
      <c r="K1" s="355"/>
      <c r="L1" s="355"/>
      <c r="P1" s="61"/>
      <c r="Q1" s="61"/>
      <c r="R1" s="61"/>
      <c r="S1" s="61"/>
      <c r="T1" s="61"/>
    </row>
    <row r="2" spans="1:20" ht="15" customHeight="1" x14ac:dyDescent="0.25">
      <c r="B2" s="261"/>
      <c r="C2" s="261"/>
      <c r="D2" s="269" t="str">
        <f>Sem_I!D2</f>
        <v>2025 - 2029</v>
      </c>
      <c r="E2" s="269"/>
      <c r="F2" s="269"/>
      <c r="G2" s="269"/>
      <c r="H2" s="269"/>
      <c r="J2" s="423" t="s">
        <v>2</v>
      </c>
      <c r="K2" s="423"/>
      <c r="L2" s="423"/>
      <c r="M2" s="261" t="str">
        <f>Sem_VII!L2</f>
        <v>2028 - 2029</v>
      </c>
      <c r="N2" s="261"/>
      <c r="P2" s="13"/>
      <c r="Q2" s="13"/>
      <c r="R2" s="13"/>
      <c r="S2" s="13"/>
      <c r="T2" s="13"/>
    </row>
    <row r="3" spans="1:20" x14ac:dyDescent="0.25">
      <c r="B3" s="7" t="s">
        <v>4</v>
      </c>
      <c r="C3" s="261" t="str">
        <f>Sem_I!C3</f>
        <v>Științe inginerești aplicate</v>
      </c>
      <c r="D3" s="261"/>
      <c r="E3" s="261"/>
      <c r="F3" s="261"/>
      <c r="G3" s="261"/>
      <c r="J3" s="423" t="s">
        <v>76</v>
      </c>
      <c r="K3" s="423"/>
      <c r="L3" s="423"/>
      <c r="M3" s="261" t="str">
        <f>Sem_VII!L3</f>
        <v>IV</v>
      </c>
      <c r="N3" s="261"/>
      <c r="P3" s="13"/>
      <c r="Q3" s="13"/>
      <c r="R3" s="13"/>
      <c r="S3" s="13"/>
      <c r="T3" s="13"/>
    </row>
    <row r="4" spans="1:20" x14ac:dyDescent="0.25">
      <c r="B4" s="7" t="s">
        <v>7</v>
      </c>
      <c r="C4" s="261" t="str">
        <f>Sem_I!C4</f>
        <v>Matematică și informatică aplicată în inginerie</v>
      </c>
      <c r="D4" s="261"/>
      <c r="E4" s="9"/>
      <c r="F4" s="9"/>
      <c r="G4" s="9"/>
      <c r="J4" s="423" t="s">
        <v>8</v>
      </c>
      <c r="K4" s="423"/>
      <c r="L4" s="423"/>
      <c r="M4" s="9" t="s">
        <v>48</v>
      </c>
      <c r="P4" s="13"/>
      <c r="Q4" s="13"/>
      <c r="R4" s="13"/>
      <c r="S4" s="13"/>
      <c r="T4" s="13"/>
    </row>
    <row r="5" spans="1:20" ht="12" customHeight="1" thickBot="1" x14ac:dyDescent="0.3">
      <c r="B5" s="7"/>
      <c r="C5" s="269"/>
      <c r="D5" s="269"/>
      <c r="E5" s="269"/>
      <c r="F5" s="269"/>
      <c r="G5" s="269"/>
      <c r="K5" s="261"/>
      <c r="L5" s="261"/>
      <c r="P5" s="13"/>
      <c r="Q5" s="13"/>
      <c r="R5" s="13"/>
      <c r="S5" s="13"/>
      <c r="T5" s="13"/>
    </row>
    <row r="6" spans="1:20" s="1" customFormat="1" ht="20.100000000000001" customHeight="1" x14ac:dyDescent="0.25">
      <c r="A6" s="368" t="s">
        <v>53</v>
      </c>
      <c r="B6" s="262" t="s">
        <v>10</v>
      </c>
      <c r="C6" s="262" t="s">
        <v>11</v>
      </c>
      <c r="D6" s="262" t="s">
        <v>12</v>
      </c>
      <c r="E6" s="276" t="s">
        <v>13</v>
      </c>
      <c r="F6" s="262" t="s">
        <v>14</v>
      </c>
      <c r="G6" s="262"/>
      <c r="H6" s="262"/>
      <c r="I6" s="262"/>
      <c r="J6" s="266" t="s">
        <v>15</v>
      </c>
      <c r="K6" s="422"/>
      <c r="L6" s="262" t="s">
        <v>16</v>
      </c>
      <c r="M6" s="283"/>
      <c r="O6" s="53"/>
      <c r="P6" s="13"/>
      <c r="Q6" s="13"/>
      <c r="R6" s="13"/>
      <c r="S6" s="13"/>
      <c r="T6" s="13"/>
    </row>
    <row r="7" spans="1:20" ht="30.75" thickBot="1" x14ac:dyDescent="0.3">
      <c r="A7" s="369"/>
      <c r="B7" s="273"/>
      <c r="C7" s="273"/>
      <c r="D7" s="273"/>
      <c r="E7" s="277"/>
      <c r="F7" s="10" t="s">
        <v>17</v>
      </c>
      <c r="G7" s="10" t="s">
        <v>18</v>
      </c>
      <c r="H7" s="10" t="s">
        <v>19</v>
      </c>
      <c r="I7" s="10" t="s">
        <v>20</v>
      </c>
      <c r="J7" s="78" t="s">
        <v>21</v>
      </c>
      <c r="K7" s="78" t="s">
        <v>22</v>
      </c>
      <c r="L7" s="273"/>
      <c r="M7" s="284"/>
      <c r="P7" s="13"/>
      <c r="Q7" s="13"/>
      <c r="R7" s="13"/>
      <c r="S7" s="13"/>
      <c r="T7" s="13"/>
    </row>
    <row r="8" spans="1:20" ht="15.75" thickBot="1" x14ac:dyDescent="0.3">
      <c r="A8" s="359" t="s">
        <v>23</v>
      </c>
      <c r="B8" s="360"/>
      <c r="C8" s="360"/>
      <c r="D8" s="360"/>
      <c r="E8" s="360"/>
      <c r="F8" s="360"/>
      <c r="G8" s="360"/>
      <c r="H8" s="360"/>
      <c r="I8" s="360"/>
      <c r="J8" s="360"/>
      <c r="K8" s="360"/>
      <c r="L8" s="360"/>
      <c r="M8" s="361"/>
      <c r="P8" s="13"/>
      <c r="Q8" s="13"/>
      <c r="R8" s="13"/>
      <c r="S8" s="13"/>
      <c r="T8" s="13"/>
    </row>
    <row r="9" spans="1:20" s="114" customFormat="1" ht="30" x14ac:dyDescent="0.25">
      <c r="A9" s="118">
        <v>1</v>
      </c>
      <c r="B9" s="116"/>
      <c r="C9" s="236" t="s">
        <v>158</v>
      </c>
      <c r="D9" s="100" t="s">
        <v>18</v>
      </c>
      <c r="E9" s="212">
        <v>4</v>
      </c>
      <c r="F9" s="215">
        <v>2</v>
      </c>
      <c r="G9" s="216"/>
      <c r="H9" s="216">
        <v>1</v>
      </c>
      <c r="I9" s="216"/>
      <c r="J9" s="113">
        <f t="shared" ref="J9:J14" si="0">SUM(F9:I9)*14</f>
        <v>42</v>
      </c>
      <c r="K9" s="113">
        <f t="shared" ref="K9:K14" si="1">25*E9-J9</f>
        <v>58</v>
      </c>
      <c r="L9" s="376" t="s">
        <v>26</v>
      </c>
      <c r="M9" s="377"/>
      <c r="P9" s="125"/>
      <c r="Q9" s="125"/>
      <c r="R9" s="125"/>
      <c r="S9" s="125"/>
      <c r="T9" s="125"/>
    </row>
    <row r="10" spans="1:20" s="114" customFormat="1" x14ac:dyDescent="0.25">
      <c r="A10" s="193">
        <v>2</v>
      </c>
      <c r="B10" s="208"/>
      <c r="C10" s="237" t="s">
        <v>128</v>
      </c>
      <c r="D10" s="98" t="s">
        <v>18</v>
      </c>
      <c r="E10" s="213">
        <v>4</v>
      </c>
      <c r="F10" s="240">
        <v>2</v>
      </c>
      <c r="G10" s="241"/>
      <c r="H10" s="241">
        <v>2</v>
      </c>
      <c r="I10" s="217"/>
      <c r="J10" s="124">
        <f t="shared" si="0"/>
        <v>56</v>
      </c>
      <c r="K10" s="124">
        <f t="shared" si="1"/>
        <v>44</v>
      </c>
      <c r="L10" s="414" t="s">
        <v>26</v>
      </c>
      <c r="M10" s="415"/>
      <c r="P10" s="125"/>
      <c r="Q10" s="125"/>
      <c r="R10" s="125"/>
      <c r="S10" s="125"/>
      <c r="T10" s="125"/>
    </row>
    <row r="11" spans="1:20" s="114" customFormat="1" x14ac:dyDescent="0.25">
      <c r="A11" s="120">
        <v>3</v>
      </c>
      <c r="B11" s="126"/>
      <c r="C11" s="209" t="s">
        <v>159</v>
      </c>
      <c r="D11" s="98" t="s">
        <v>18</v>
      </c>
      <c r="E11" s="214">
        <v>4</v>
      </c>
      <c r="F11" s="218">
        <v>2</v>
      </c>
      <c r="G11" s="219">
        <v>1</v>
      </c>
      <c r="H11" s="219"/>
      <c r="I11" s="219"/>
      <c r="J11" s="124">
        <f t="shared" si="0"/>
        <v>42</v>
      </c>
      <c r="K11" s="124">
        <f t="shared" si="1"/>
        <v>58</v>
      </c>
      <c r="L11" s="414" t="s">
        <v>26</v>
      </c>
      <c r="M11" s="415"/>
      <c r="P11" s="125"/>
      <c r="Q11" s="125"/>
      <c r="R11" s="125"/>
      <c r="S11" s="125"/>
      <c r="T11" s="125"/>
    </row>
    <row r="12" spans="1:20" s="114" customFormat="1" x14ac:dyDescent="0.25">
      <c r="A12" s="120">
        <v>4</v>
      </c>
      <c r="B12" s="126"/>
      <c r="C12" s="210" t="s">
        <v>129</v>
      </c>
      <c r="D12" s="245" t="s">
        <v>24</v>
      </c>
      <c r="E12" s="214">
        <v>4</v>
      </c>
      <c r="F12" s="220">
        <v>2</v>
      </c>
      <c r="G12" s="221"/>
      <c r="H12" s="221">
        <v>1</v>
      </c>
      <c r="I12" s="221"/>
      <c r="J12" s="124">
        <f t="shared" si="0"/>
        <v>42</v>
      </c>
      <c r="K12" s="124">
        <f t="shared" si="1"/>
        <v>58</v>
      </c>
      <c r="L12" s="414" t="s">
        <v>26</v>
      </c>
      <c r="M12" s="415"/>
      <c r="P12" s="125"/>
      <c r="Q12" s="125"/>
      <c r="R12" s="125"/>
      <c r="S12" s="125"/>
      <c r="T12" s="125"/>
    </row>
    <row r="13" spans="1:20" s="114" customFormat="1" x14ac:dyDescent="0.25">
      <c r="A13" s="120">
        <v>5</v>
      </c>
      <c r="B13" s="126"/>
      <c r="C13" s="210" t="s">
        <v>130</v>
      </c>
      <c r="D13" s="98" t="s">
        <v>18</v>
      </c>
      <c r="E13" s="214">
        <v>5</v>
      </c>
      <c r="F13" s="220">
        <v>2</v>
      </c>
      <c r="G13" s="221"/>
      <c r="H13" s="221">
        <v>1</v>
      </c>
      <c r="I13" s="221"/>
      <c r="J13" s="121">
        <f t="shared" si="0"/>
        <v>42</v>
      </c>
      <c r="K13" s="121">
        <f t="shared" si="1"/>
        <v>83</v>
      </c>
      <c r="L13" s="414" t="s">
        <v>26</v>
      </c>
      <c r="M13" s="415"/>
      <c r="P13" s="125"/>
      <c r="Q13" s="125"/>
      <c r="R13" s="125"/>
      <c r="S13" s="125"/>
      <c r="T13" s="125"/>
    </row>
    <row r="14" spans="1:20" ht="15.75" customHeight="1" thickBot="1" x14ac:dyDescent="0.3">
      <c r="A14" s="130">
        <v>6</v>
      </c>
      <c r="B14" s="131"/>
      <c r="C14" s="54" t="s">
        <v>77</v>
      </c>
      <c r="D14" s="129" t="s">
        <v>78</v>
      </c>
      <c r="E14" s="132">
        <v>6</v>
      </c>
      <c r="F14" s="133"/>
      <c r="G14" s="80"/>
      <c r="H14" s="80"/>
      <c r="I14" s="131">
        <v>9</v>
      </c>
      <c r="J14" s="121">
        <f t="shared" si="0"/>
        <v>126</v>
      </c>
      <c r="K14" s="121">
        <f t="shared" si="1"/>
        <v>24</v>
      </c>
      <c r="L14" s="420" t="s">
        <v>26</v>
      </c>
      <c r="M14" s="421"/>
      <c r="P14" s="26"/>
      <c r="Q14" s="26"/>
      <c r="R14" s="26"/>
      <c r="S14" s="26"/>
      <c r="T14" s="26"/>
    </row>
    <row r="15" spans="1:20" ht="15.75" customHeight="1" thickBot="1" x14ac:dyDescent="0.3">
      <c r="A15" s="288" t="s">
        <v>27</v>
      </c>
      <c r="B15" s="289"/>
      <c r="C15" s="289"/>
      <c r="D15" s="289"/>
      <c r="E15" s="289"/>
      <c r="F15" s="289"/>
      <c r="G15" s="289"/>
      <c r="H15" s="289"/>
      <c r="I15" s="289"/>
      <c r="J15" s="289"/>
      <c r="K15" s="289"/>
      <c r="L15" s="289"/>
      <c r="M15" s="291"/>
      <c r="N15" s="127"/>
      <c r="P15" s="26"/>
      <c r="Q15" s="26"/>
      <c r="R15" s="26"/>
      <c r="S15" s="26"/>
      <c r="T15" s="26"/>
    </row>
    <row r="16" spans="1:20" x14ac:dyDescent="0.25">
      <c r="A16" s="128">
        <v>7</v>
      </c>
      <c r="B16" s="97"/>
      <c r="C16" s="238" t="s">
        <v>160</v>
      </c>
      <c r="D16" s="304" t="s">
        <v>18</v>
      </c>
      <c r="E16" s="354">
        <v>3</v>
      </c>
      <c r="F16" s="351"/>
      <c r="G16" s="352"/>
      <c r="H16" s="352"/>
      <c r="I16" s="352">
        <v>2</v>
      </c>
      <c r="J16" s="352">
        <f>SUM(F16:I17)*14</f>
        <v>28</v>
      </c>
      <c r="K16" s="352">
        <f>25*E16-J16</f>
        <v>47</v>
      </c>
      <c r="L16" s="353" t="s">
        <v>26</v>
      </c>
      <c r="M16" s="354"/>
      <c r="P16" s="26"/>
      <c r="Q16" s="26"/>
      <c r="R16" s="26"/>
      <c r="S16" s="26"/>
      <c r="T16" s="26"/>
    </row>
    <row r="17" spans="1:20" ht="15.75" thickBot="1" x14ac:dyDescent="0.3">
      <c r="A17" s="60">
        <v>8</v>
      </c>
      <c r="B17" s="58"/>
      <c r="C17" s="239" t="s">
        <v>161</v>
      </c>
      <c r="D17" s="305"/>
      <c r="E17" s="303"/>
      <c r="F17" s="379"/>
      <c r="G17" s="299"/>
      <c r="H17" s="299"/>
      <c r="I17" s="299"/>
      <c r="J17" s="299"/>
      <c r="K17" s="299"/>
      <c r="L17" s="302"/>
      <c r="M17" s="303"/>
      <c r="P17" s="26"/>
      <c r="Q17" s="26"/>
      <c r="R17" s="26"/>
      <c r="S17" s="26"/>
      <c r="T17" s="26"/>
    </row>
    <row r="18" spans="1:20" x14ac:dyDescent="0.25">
      <c r="A18" s="315" t="s">
        <v>28</v>
      </c>
      <c r="B18" s="316"/>
      <c r="C18" s="416"/>
      <c r="D18" s="85" t="s">
        <v>29</v>
      </c>
      <c r="E18" s="412">
        <f t="shared" ref="E18:I18" si="2">SUM(E9:E17)</f>
        <v>30</v>
      </c>
      <c r="F18" s="82">
        <f t="shared" si="2"/>
        <v>10</v>
      </c>
      <c r="G18" s="63">
        <f t="shared" si="2"/>
        <v>1</v>
      </c>
      <c r="H18" s="63">
        <f t="shared" si="2"/>
        <v>5</v>
      </c>
      <c r="I18" s="63">
        <f t="shared" si="2"/>
        <v>11</v>
      </c>
      <c r="J18" s="418">
        <f>SUM(J9:J17)</f>
        <v>378</v>
      </c>
      <c r="K18" s="418">
        <f>SUM(K9:K14,K16)</f>
        <v>372</v>
      </c>
      <c r="L18" s="86" t="s">
        <v>30</v>
      </c>
      <c r="M18" s="105" t="s">
        <v>31</v>
      </c>
      <c r="P18" s="13"/>
      <c r="Q18" s="13"/>
      <c r="R18" s="13"/>
      <c r="S18" s="13"/>
      <c r="T18" s="13"/>
    </row>
    <row r="19" spans="1:20" ht="15" customHeight="1" thickBot="1" x14ac:dyDescent="0.3">
      <c r="A19" s="317"/>
      <c r="B19" s="318"/>
      <c r="C19" s="417"/>
      <c r="D19" s="76" t="s">
        <v>32</v>
      </c>
      <c r="E19" s="413"/>
      <c r="F19" s="83">
        <f>COUNT(F9:F17)</f>
        <v>5</v>
      </c>
      <c r="G19" s="16">
        <f>COUNT(G9:G17)</f>
        <v>1</v>
      </c>
      <c r="H19" s="16">
        <f>COUNT(H9:H17)</f>
        <v>4</v>
      </c>
      <c r="I19" s="16">
        <f>COUNT(I9:I17)</f>
        <v>2</v>
      </c>
      <c r="J19" s="419"/>
      <c r="K19" s="419"/>
      <c r="L19" s="17">
        <f>COUNTIF(L9:M17,"=E")</f>
        <v>0</v>
      </c>
      <c r="M19" s="87">
        <f>COUNTIF(L9:M17,"=V")+COUNTIF(L9:M17,"=C")</f>
        <v>7</v>
      </c>
      <c r="P19" s="13"/>
      <c r="Q19" s="13"/>
      <c r="R19" s="13"/>
      <c r="S19" s="13"/>
      <c r="T19" s="13"/>
    </row>
    <row r="20" spans="1:20" ht="15" customHeight="1" thickBot="1" x14ac:dyDescent="0.3">
      <c r="A20" s="332" t="s">
        <v>33</v>
      </c>
      <c r="B20" s="333"/>
      <c r="C20" s="333"/>
      <c r="D20" s="334"/>
      <c r="E20" s="333"/>
      <c r="F20" s="333"/>
      <c r="G20" s="333"/>
      <c r="H20" s="333"/>
      <c r="I20" s="333"/>
      <c r="J20" s="333"/>
      <c r="K20" s="333"/>
      <c r="L20" s="333"/>
      <c r="M20" s="335"/>
      <c r="P20" s="13"/>
      <c r="Q20" s="13"/>
      <c r="R20" s="13"/>
      <c r="S20" s="13"/>
      <c r="T20" s="13"/>
    </row>
    <row r="21" spans="1:20" s="114" customFormat="1" x14ac:dyDescent="0.25">
      <c r="A21" s="118">
        <v>9</v>
      </c>
      <c r="B21" s="113"/>
      <c r="C21" s="211" t="s">
        <v>131</v>
      </c>
      <c r="D21" s="100" t="s">
        <v>17</v>
      </c>
      <c r="E21" s="112">
        <v>3</v>
      </c>
      <c r="F21" s="119">
        <v>2</v>
      </c>
      <c r="G21" s="113">
        <v>1</v>
      </c>
      <c r="H21" s="113"/>
      <c r="I21" s="113"/>
      <c r="J21" s="113">
        <f>SUM(F21:I21)*14</f>
        <v>42</v>
      </c>
      <c r="K21" s="113">
        <f>E21*25-J21</f>
        <v>33</v>
      </c>
      <c r="L21" s="376" t="s">
        <v>26</v>
      </c>
      <c r="M21" s="377"/>
      <c r="P21" s="139"/>
      <c r="Q21" s="139"/>
      <c r="R21" s="139"/>
      <c r="S21" s="139"/>
      <c r="T21" s="139"/>
    </row>
    <row r="22" spans="1:20" ht="15.75" customHeight="1" thickBot="1" x14ac:dyDescent="0.3">
      <c r="A22" s="47">
        <v>10</v>
      </c>
      <c r="B22" s="17"/>
      <c r="C22" s="52" t="s">
        <v>79</v>
      </c>
      <c r="D22" s="102" t="s">
        <v>36</v>
      </c>
      <c r="E22" s="88">
        <v>3</v>
      </c>
      <c r="F22" s="106"/>
      <c r="G22" s="17"/>
      <c r="H22" s="17"/>
      <c r="I22" s="17"/>
      <c r="J22" s="294" t="s">
        <v>37</v>
      </c>
      <c r="K22" s="339"/>
      <c r="L22" s="344" t="s">
        <v>26</v>
      </c>
      <c r="M22" s="345"/>
      <c r="P22" s="13"/>
      <c r="Q22" s="13"/>
      <c r="R22" s="13"/>
      <c r="S22" s="13"/>
      <c r="T22" s="13"/>
    </row>
    <row r="23" spans="1:20" ht="15" customHeight="1" thickBot="1" x14ac:dyDescent="0.3">
      <c r="P23" s="13"/>
      <c r="Q23" s="12"/>
      <c r="R23" s="13"/>
      <c r="S23" s="13"/>
      <c r="T23" s="13"/>
    </row>
    <row r="24" spans="1:20" ht="15" customHeight="1" thickBot="1" x14ac:dyDescent="0.3">
      <c r="B24" s="394" t="s">
        <v>80</v>
      </c>
      <c r="C24" s="395"/>
      <c r="D24" s="396" t="s">
        <v>81</v>
      </c>
      <c r="E24" s="397"/>
      <c r="F24" s="397"/>
      <c r="G24" s="48"/>
      <c r="H24" s="48"/>
      <c r="I24" s="48"/>
      <c r="J24" s="48"/>
      <c r="K24" s="48"/>
      <c r="L24" s="49"/>
      <c r="M24" s="50"/>
      <c r="P24" s="13"/>
      <c r="Q24" s="12"/>
      <c r="R24" s="13"/>
      <c r="S24" s="13"/>
      <c r="T24" s="13"/>
    </row>
    <row r="25" spans="1:20" ht="15" customHeight="1" thickBot="1" x14ac:dyDescent="0.3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P25" s="13"/>
      <c r="Q25" s="12"/>
      <c r="R25" s="13"/>
      <c r="S25" s="13"/>
      <c r="T25" s="13"/>
    </row>
    <row r="26" spans="1:20" ht="14.25" customHeight="1" x14ac:dyDescent="0.25">
      <c r="B26" s="322" t="s">
        <v>38</v>
      </c>
      <c r="C26" s="37" t="str">
        <f>Sem_I!C28</f>
        <v>Discipline Obligatorii:</v>
      </c>
      <c r="D26" s="325">
        <f>SUM(F9:I14)</f>
        <v>25</v>
      </c>
      <c r="E26" s="286"/>
      <c r="F26" s="286"/>
      <c r="G26" s="286"/>
      <c r="H26" s="286"/>
      <c r="I26" s="286"/>
      <c r="J26" s="286"/>
      <c r="K26" s="286"/>
      <c r="L26" s="286"/>
      <c r="M26" s="326"/>
      <c r="P26" s="13"/>
      <c r="Q26" s="12"/>
      <c r="R26" s="13"/>
      <c r="S26" s="13"/>
      <c r="T26" s="13"/>
    </row>
    <row r="27" spans="1:20" x14ac:dyDescent="0.25">
      <c r="B27" s="323"/>
      <c r="C27" s="38" t="str">
        <f>Sem_I!C29</f>
        <v>Discipline Opționale:</v>
      </c>
      <c r="D27" s="327">
        <f>SUM(F16:I17)</f>
        <v>2</v>
      </c>
      <c r="E27" s="328"/>
      <c r="F27" s="328"/>
      <c r="G27" s="328"/>
      <c r="H27" s="328"/>
      <c r="I27" s="328"/>
      <c r="J27" s="328"/>
      <c r="K27" s="328"/>
      <c r="L27" s="328"/>
      <c r="M27" s="329"/>
    </row>
    <row r="28" spans="1:20" ht="15.75" thickBot="1" x14ac:dyDescent="0.3">
      <c r="B28" s="324"/>
      <c r="C28" s="39" t="str">
        <f>Sem_I!C30</f>
        <v>Discipline Facultative:</v>
      </c>
      <c r="D28" s="330">
        <f>SUM(F21:I22)</f>
        <v>3</v>
      </c>
      <c r="E28" s="287"/>
      <c r="F28" s="287"/>
      <c r="G28" s="287"/>
      <c r="H28" s="287"/>
      <c r="I28" s="287"/>
      <c r="J28" s="287"/>
      <c r="K28" s="287"/>
      <c r="L28" s="287"/>
      <c r="M28" s="331"/>
    </row>
    <row r="29" spans="1:20" x14ac:dyDescent="0.25"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</row>
    <row r="30" spans="1:20" ht="15" customHeight="1" x14ac:dyDescent="0.25">
      <c r="B30" s="4" t="s">
        <v>42</v>
      </c>
      <c r="C30" s="9"/>
      <c r="D30" s="1"/>
      <c r="E30" s="269"/>
      <c r="F30" s="269"/>
      <c r="G30" s="4"/>
      <c r="H30" s="1"/>
      <c r="I30" s="1"/>
      <c r="J30" s="1"/>
      <c r="K30" s="285" t="s">
        <v>43</v>
      </c>
      <c r="L30" s="285"/>
      <c r="M30" s="285"/>
      <c r="N30" s="4"/>
    </row>
    <row r="31" spans="1:20" ht="51.75" customHeight="1" x14ac:dyDescent="0.25">
      <c r="B31" s="319" t="str">
        <f>Sem_I!B33</f>
        <v>Mihnea - Cosmin COSTOIU</v>
      </c>
      <c r="C31" s="319"/>
      <c r="D31" s="312"/>
      <c r="E31" s="312"/>
      <c r="F31" s="312"/>
      <c r="G31" s="312"/>
      <c r="H31" s="312"/>
      <c r="I31" s="312"/>
      <c r="J31" s="53"/>
      <c r="K31" s="338" t="str">
        <f>Sem_I!J33</f>
        <v>Alina PETRESCU - NIȚĂ</v>
      </c>
      <c r="L31" s="338"/>
      <c r="M31" s="338"/>
      <c r="N31" s="136"/>
    </row>
    <row r="32" spans="1:20" ht="15" customHeight="1" x14ac:dyDescent="0.25">
      <c r="B32" s="1"/>
      <c r="C32" s="1"/>
      <c r="H32" s="4"/>
      <c r="I32" s="4"/>
      <c r="J32" s="4"/>
      <c r="K32" s="1"/>
      <c r="L32" s="1"/>
    </row>
    <row r="33" spans="2:12" ht="15" customHeight="1" x14ac:dyDescent="0.25">
      <c r="B33" s="1"/>
      <c r="C33" s="1"/>
      <c r="H33" s="4"/>
      <c r="I33" s="4"/>
      <c r="J33" s="4"/>
      <c r="K33" s="1"/>
      <c r="L33" s="1"/>
    </row>
    <row r="34" spans="2:12" x14ac:dyDescent="0.25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</row>
    <row r="35" spans="2:12" x14ac:dyDescent="0.25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</row>
    <row r="36" spans="2:12" x14ac:dyDescent="0.25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</row>
    <row r="54" spans="1:13" x14ac:dyDescent="0.25">
      <c r="A54" s="343" t="s">
        <v>51</v>
      </c>
      <c r="B54" s="343"/>
      <c r="C54" s="343"/>
      <c r="D54" s="343"/>
      <c r="E54" s="343"/>
      <c r="F54" s="343"/>
      <c r="G54" s="343"/>
      <c r="H54" s="343"/>
      <c r="I54" s="343"/>
      <c r="J54" s="343"/>
      <c r="K54" s="343"/>
      <c r="L54" s="343"/>
      <c r="M54" s="343"/>
    </row>
    <row r="55" spans="1:13" ht="15" customHeight="1" x14ac:dyDescent="0.25">
      <c r="A55" s="342" t="s">
        <v>47</v>
      </c>
      <c r="B55" s="342"/>
      <c r="C55" s="342"/>
      <c r="D55" s="342"/>
      <c r="E55" s="342"/>
      <c r="F55" s="342"/>
      <c r="G55" s="342"/>
      <c r="H55" s="342"/>
      <c r="I55" s="342"/>
      <c r="J55" s="342"/>
      <c r="K55" s="342"/>
      <c r="L55" s="342"/>
      <c r="M55" s="342"/>
    </row>
  </sheetData>
  <sheetProtection algorithmName="SHA-512" hashValue="Y4ykS6+NXJfElxgOSr20VijF7usH9f7FrxfsCDhH5XVA9xoyES2Boe4NTaWyaKcHBR5Q4ALpTqAKWQdyhNegyQ==" saltValue="yuSmZ6SrNQKfwQ/GFiXtUg==" spinCount="100000" sheet="1" formatCells="0" formatRows="0" insertRows="0" insertHyperlinks="0" deleteRows="0" sort="0" autoFilter="0" pivotTables="0"/>
  <protectedRanges>
    <protectedRange sqref="A21:B22 O15:XFD15 E17:I17 A24:XFD25 L17:XFD17 A16:C17 E16:XFD16 E14:XFD14 E9:XFD13 A9:C14" name="Editabil"/>
    <protectedRange sqref="D9:D14" name="Editabil_3_4_3_3_2_1_1"/>
    <protectedRange sqref="D16:D17" name="Editabil_3_4_3_3_2_1_2"/>
    <protectedRange sqref="D21:D22" name="Editabil_3_4_3_3_2_1_3"/>
    <protectedRange sqref="K31" name="Editabil_1"/>
  </protectedRanges>
  <mergeCells count="59">
    <mergeCell ref="L22:M22"/>
    <mergeCell ref="B31:C31"/>
    <mergeCell ref="D31:I31"/>
    <mergeCell ref="L21:M21"/>
    <mergeCell ref="B24:C24"/>
    <mergeCell ref="B26:B28"/>
    <mergeCell ref="D26:M26"/>
    <mergeCell ref="D27:M27"/>
    <mergeCell ref="D28:M28"/>
    <mergeCell ref="D24:F24"/>
    <mergeCell ref="J22:K22"/>
    <mergeCell ref="K30:M30"/>
    <mergeCell ref="K31:M31"/>
    <mergeCell ref="B2:C2"/>
    <mergeCell ref="M2:N2"/>
    <mergeCell ref="C3:G3"/>
    <mergeCell ref="M3:N3"/>
    <mergeCell ref="C5:G5"/>
    <mergeCell ref="K5:L5"/>
    <mergeCell ref="C4:D4"/>
    <mergeCell ref="J2:L2"/>
    <mergeCell ref="J3:L3"/>
    <mergeCell ref="J4:L4"/>
    <mergeCell ref="L14:M14"/>
    <mergeCell ref="A6:A7"/>
    <mergeCell ref="A8:M8"/>
    <mergeCell ref="B6:B7"/>
    <mergeCell ref="C6:C7"/>
    <mergeCell ref="D6:D7"/>
    <mergeCell ref="E6:E7"/>
    <mergeCell ref="J6:K6"/>
    <mergeCell ref="L10:M10"/>
    <mergeCell ref="L12:M12"/>
    <mergeCell ref="A15:M15"/>
    <mergeCell ref="J18:J19"/>
    <mergeCell ref="D16:D17"/>
    <mergeCell ref="E16:E17"/>
    <mergeCell ref="G16:G17"/>
    <mergeCell ref="H16:H17"/>
    <mergeCell ref="I16:I17"/>
    <mergeCell ref="J16:J17"/>
    <mergeCell ref="K16:K17"/>
    <mergeCell ref="L16:M17"/>
    <mergeCell ref="A55:M55"/>
    <mergeCell ref="K1:L1"/>
    <mergeCell ref="D1:H1"/>
    <mergeCell ref="D2:H2"/>
    <mergeCell ref="E30:F30"/>
    <mergeCell ref="E18:E19"/>
    <mergeCell ref="L6:M7"/>
    <mergeCell ref="F6:I6"/>
    <mergeCell ref="F16:F17"/>
    <mergeCell ref="L9:M9"/>
    <mergeCell ref="L13:M13"/>
    <mergeCell ref="A54:M54"/>
    <mergeCell ref="L11:M11"/>
    <mergeCell ref="A20:M20"/>
    <mergeCell ref="A18:C19"/>
    <mergeCell ref="K18:K19"/>
  </mergeCells>
  <conditionalFormatting sqref="D1:D3 D5:D8 D18:D20 D23:D35">
    <cfRule type="cellIs" dxfId="11" priority="63" operator="equal">
      <formula>"DS"</formula>
    </cfRule>
    <cfRule type="cellIs" dxfId="10" priority="67" operator="equal">
      <formula>"DA"</formula>
    </cfRule>
    <cfRule type="cellIs" dxfId="9" priority="69" operator="equal">
      <formula>"DC"</formula>
    </cfRule>
  </conditionalFormatting>
  <conditionalFormatting sqref="D9:D11 D13:D14 D16 D21:D22">
    <cfRule type="cellIs" dxfId="8" priority="6" operator="equal">
      <formula>"C'"</formula>
    </cfRule>
    <cfRule type="cellIs" dxfId="7" priority="8" operator="equal">
      <formula>"C"</formula>
    </cfRule>
    <cfRule type="cellIs" dxfId="6" priority="9" operator="equal">
      <formula>"F"</formula>
    </cfRule>
  </conditionalFormatting>
  <conditionalFormatting sqref="D9:D11 D13:D14">
    <cfRule type="containsText" dxfId="5" priority="5" operator="containsText" text="S'">
      <formula>NOT(ISERROR(SEARCH("S'",D9)))</formula>
    </cfRule>
  </conditionalFormatting>
  <conditionalFormatting sqref="D9:D14">
    <cfRule type="cellIs" dxfId="4" priority="2" operator="equal">
      <formula>"S"</formula>
    </cfRule>
  </conditionalFormatting>
  <conditionalFormatting sqref="D12">
    <cfRule type="cellIs" dxfId="3" priority="1" operator="equal">
      <formula>"C'"</formula>
    </cfRule>
    <cfRule type="cellIs" dxfId="2" priority="3" operator="equal">
      <formula>"C"</formula>
    </cfRule>
    <cfRule type="cellIs" dxfId="1" priority="4" operator="equal">
      <formula>"F"</formula>
    </cfRule>
  </conditionalFormatting>
  <conditionalFormatting sqref="D16 D21:D22">
    <cfRule type="cellIs" dxfId="0" priority="7" operator="equal">
      <formula>"S"</formula>
    </cfRule>
  </conditionalFormatting>
  <printOptions horizontalCentered="1" verticalCentered="1"/>
  <pageMargins left="0.15748031496062992" right="0.23622047244094491" top="0.55118110236220474" bottom="0.15748031496062992" header="0.31496062992125984" footer="0.15748031496062992"/>
  <pageSetup paperSize="9" scale="85" orientation="landscape" horizontalDpi="300" verticalDpi="300" r:id="rId1"/>
  <rowBreaks count="1" manualBreakCount="1">
    <brk id="33" max="1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8</vt:i4>
      </vt:variant>
    </vt:vector>
  </HeadingPairs>
  <TitlesOfParts>
    <vt:vector size="16" baseType="lpstr">
      <vt:lpstr>Sem_I</vt:lpstr>
      <vt:lpstr>Sem_II</vt:lpstr>
      <vt:lpstr>Sem_III</vt:lpstr>
      <vt:lpstr>Sem_IV</vt:lpstr>
      <vt:lpstr>Sem_V</vt:lpstr>
      <vt:lpstr>Sem_VI</vt:lpstr>
      <vt:lpstr>Sem_VII</vt:lpstr>
      <vt:lpstr>Sem_VIII</vt:lpstr>
      <vt:lpstr>Sem_I!Print_Area</vt:lpstr>
      <vt:lpstr>Sem_II!Print_Area</vt:lpstr>
      <vt:lpstr>Sem_III!Print_Area</vt:lpstr>
      <vt:lpstr>Sem_IV!Print_Area</vt:lpstr>
      <vt:lpstr>Sem_V!Print_Area</vt:lpstr>
      <vt:lpstr>Sem_VI!Print_Area</vt:lpstr>
      <vt:lpstr>Sem_VII!Print_Area</vt:lpstr>
      <vt:lpstr>Sem_VIII!Print_Area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Petrisor</dc:creator>
  <cp:keywords/>
  <dc:description/>
  <cp:lastModifiedBy>TEODOR TURCANU (100346)</cp:lastModifiedBy>
  <cp:revision/>
  <dcterms:created xsi:type="dcterms:W3CDTF">2015-06-05T18:19:34Z</dcterms:created>
  <dcterms:modified xsi:type="dcterms:W3CDTF">2025-09-08T15:36:52Z</dcterms:modified>
  <cp:category/>
  <cp:contentStatus/>
</cp:coreProperties>
</file>